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15480" windowHeight="9996" tabRatio="848" activeTab="5"/>
  </bookViews>
  <sheets>
    <sheet name="Menu" sheetId="11" r:id="rId1"/>
    <sheet name="Service Users FTE" sheetId="8" r:id="rId2"/>
    <sheet name="Final Analysis Anonymised" sheetId="16" r:id="rId3"/>
    <sheet name="Analysis Summary Anonymous" sheetId="12" r:id="rId4"/>
    <sheet name="Summary Comment &amp; Report Period" sheetId="14" r:id="rId5"/>
    <sheet name="HEOPS Staff Range v Summary" sheetId="10" r:id="rId6"/>
  </sheets>
  <calcPr calcId="145621"/>
</workbook>
</file>

<file path=xl/calcChain.xml><?xml version="1.0" encoding="utf-8"?>
<calcChain xmlns="http://schemas.openxmlformats.org/spreadsheetml/2006/main">
  <c r="L44" i="12" l="1"/>
  <c r="M44" i="12"/>
  <c r="N44" i="12"/>
  <c r="O44" i="12"/>
  <c r="P44" i="12"/>
  <c r="Q44" i="12"/>
  <c r="R44" i="12"/>
  <c r="S44" i="12"/>
  <c r="L45" i="12"/>
  <c r="M45" i="12"/>
  <c r="N45" i="12"/>
  <c r="O45" i="12"/>
  <c r="P45" i="12"/>
  <c r="Q45" i="12"/>
  <c r="R45" i="12"/>
  <c r="S45" i="12"/>
  <c r="L46" i="12"/>
  <c r="M46" i="12"/>
  <c r="N46" i="12"/>
  <c r="O46" i="12"/>
  <c r="P46" i="12"/>
  <c r="Q46" i="12"/>
  <c r="R46" i="12"/>
  <c r="S46" i="12"/>
  <c r="C44" i="12"/>
  <c r="D44" i="12"/>
  <c r="E44" i="12"/>
  <c r="F44" i="12"/>
  <c r="G44" i="12"/>
  <c r="H44" i="12"/>
  <c r="I44" i="12"/>
  <c r="J44" i="12"/>
  <c r="K44" i="12"/>
  <c r="C45" i="12"/>
  <c r="D45" i="12"/>
  <c r="E45" i="12"/>
  <c r="F45" i="12"/>
  <c r="G45" i="12"/>
  <c r="H45" i="12"/>
  <c r="I45" i="12"/>
  <c r="J45" i="12"/>
  <c r="K45" i="12"/>
  <c r="C46" i="12"/>
  <c r="D46" i="12"/>
  <c r="E46" i="12"/>
  <c r="F46" i="12"/>
  <c r="G46" i="12"/>
  <c r="H46" i="12"/>
  <c r="I46" i="12"/>
  <c r="J46" i="12"/>
  <c r="K46" i="12"/>
  <c r="B45" i="12"/>
  <c r="B46" i="12"/>
  <c r="B44" i="12"/>
  <c r="J40" i="12"/>
  <c r="K40" i="12"/>
  <c r="L40" i="12"/>
  <c r="M40" i="12"/>
  <c r="N40" i="12"/>
  <c r="O40" i="12"/>
  <c r="P40" i="12"/>
  <c r="Q40" i="12"/>
  <c r="R40" i="12"/>
  <c r="S40" i="12"/>
  <c r="J41" i="12"/>
  <c r="K41" i="12"/>
  <c r="L41" i="12"/>
  <c r="M41" i="12"/>
  <c r="N41" i="12"/>
  <c r="O41" i="12"/>
  <c r="P41" i="12"/>
  <c r="Q41" i="12"/>
  <c r="R41" i="12"/>
  <c r="S41" i="12"/>
  <c r="J42" i="12"/>
  <c r="K42" i="12"/>
  <c r="L42" i="12"/>
  <c r="M42" i="12"/>
  <c r="N42" i="12"/>
  <c r="O42" i="12"/>
  <c r="P42" i="12"/>
  <c r="Q42" i="12"/>
  <c r="R42" i="12"/>
  <c r="S42" i="12"/>
  <c r="C40" i="12"/>
  <c r="D40" i="12"/>
  <c r="E40" i="12"/>
  <c r="F40" i="12"/>
  <c r="G40" i="12"/>
  <c r="H40" i="12"/>
  <c r="I40" i="12"/>
  <c r="C41" i="12"/>
  <c r="D41" i="12"/>
  <c r="E41" i="12"/>
  <c r="F41" i="12"/>
  <c r="G41" i="12"/>
  <c r="H41" i="12"/>
  <c r="I41" i="12"/>
  <c r="C42" i="12"/>
  <c r="D42" i="12"/>
  <c r="E42" i="12"/>
  <c r="F42" i="12"/>
  <c r="G42" i="12"/>
  <c r="H42" i="12"/>
  <c r="I42" i="12"/>
  <c r="B41" i="12"/>
  <c r="B42" i="12"/>
  <c r="B40" i="12"/>
  <c r="L36" i="12"/>
  <c r="M36" i="12"/>
  <c r="N36" i="12"/>
  <c r="O36" i="12"/>
  <c r="P36" i="12"/>
  <c r="Q36" i="12"/>
  <c r="R36" i="12"/>
  <c r="S36" i="12"/>
  <c r="L37" i="12"/>
  <c r="M37" i="12"/>
  <c r="N37" i="12"/>
  <c r="O37" i="12"/>
  <c r="P37" i="12"/>
  <c r="Q37" i="12"/>
  <c r="R37" i="12"/>
  <c r="S37" i="12"/>
  <c r="L38" i="12"/>
  <c r="M38" i="12"/>
  <c r="N38" i="12"/>
  <c r="O38" i="12"/>
  <c r="P38" i="12"/>
  <c r="Q38" i="12"/>
  <c r="R38" i="12"/>
  <c r="S38" i="12"/>
  <c r="C36" i="12"/>
  <c r="D36" i="12"/>
  <c r="E36" i="12"/>
  <c r="F36" i="12"/>
  <c r="G36" i="12"/>
  <c r="H36" i="12"/>
  <c r="I36" i="12"/>
  <c r="J36" i="12"/>
  <c r="K36" i="12"/>
  <c r="C37" i="12"/>
  <c r="D37" i="12"/>
  <c r="E37" i="12"/>
  <c r="F37" i="12"/>
  <c r="G37" i="12"/>
  <c r="H37" i="12"/>
  <c r="I37" i="12"/>
  <c r="J37" i="12"/>
  <c r="K37" i="12"/>
  <c r="C38" i="12"/>
  <c r="D38" i="12"/>
  <c r="E38" i="12"/>
  <c r="F38" i="12"/>
  <c r="G38" i="12"/>
  <c r="H38" i="12"/>
  <c r="I38" i="12"/>
  <c r="J38" i="12"/>
  <c r="K38" i="12"/>
  <c r="B37" i="12"/>
  <c r="B38" i="12"/>
  <c r="B36" i="12"/>
  <c r="N29" i="12"/>
  <c r="O29" i="12"/>
  <c r="P29" i="12"/>
  <c r="Q29" i="12"/>
  <c r="R29" i="12"/>
  <c r="S29" i="12"/>
  <c r="N30" i="12"/>
  <c r="O30" i="12"/>
  <c r="P30" i="12"/>
  <c r="Q30" i="12"/>
  <c r="R30" i="12"/>
  <c r="S30" i="12"/>
  <c r="N31" i="12"/>
  <c r="O31" i="12"/>
  <c r="P31" i="12"/>
  <c r="Q31" i="12"/>
  <c r="R31" i="12"/>
  <c r="S31" i="12"/>
  <c r="C29" i="12"/>
  <c r="D29" i="12"/>
  <c r="E29" i="12"/>
  <c r="F29" i="12"/>
  <c r="G29" i="12"/>
  <c r="H29" i="12"/>
  <c r="I29" i="12"/>
  <c r="J29" i="12"/>
  <c r="K29" i="12"/>
  <c r="L29" i="12"/>
  <c r="M29" i="12"/>
  <c r="C30" i="12"/>
  <c r="D30" i="12"/>
  <c r="E30" i="12"/>
  <c r="F30" i="12"/>
  <c r="G30" i="12"/>
  <c r="H30" i="12"/>
  <c r="I30" i="12"/>
  <c r="J30" i="12"/>
  <c r="K30" i="12"/>
  <c r="L30" i="12"/>
  <c r="M30" i="12"/>
  <c r="C31" i="12"/>
  <c r="D31" i="12"/>
  <c r="E31" i="12"/>
  <c r="F31" i="12"/>
  <c r="G31" i="12"/>
  <c r="H31" i="12"/>
  <c r="I31" i="12"/>
  <c r="J31" i="12"/>
  <c r="K31" i="12"/>
  <c r="L31" i="12"/>
  <c r="M31" i="12"/>
  <c r="B30" i="12"/>
  <c r="B31" i="12"/>
  <c r="B29" i="12"/>
  <c r="N23" i="12"/>
  <c r="O23" i="12"/>
  <c r="P23" i="12"/>
  <c r="Q23" i="12"/>
  <c r="R23" i="12"/>
  <c r="S23" i="12"/>
  <c r="N24" i="12"/>
  <c r="O24" i="12"/>
  <c r="P24" i="12"/>
  <c r="Q24" i="12"/>
  <c r="R24" i="12"/>
  <c r="S24" i="12"/>
  <c r="N25" i="12"/>
  <c r="O25" i="12"/>
  <c r="P25" i="12"/>
  <c r="Q25" i="12"/>
  <c r="R25" i="12"/>
  <c r="S25" i="12"/>
  <c r="C23" i="12"/>
  <c r="D23" i="12"/>
  <c r="E23" i="12"/>
  <c r="F23" i="12"/>
  <c r="G23" i="12"/>
  <c r="H23" i="12"/>
  <c r="I23" i="12"/>
  <c r="J23" i="12"/>
  <c r="K23" i="12"/>
  <c r="L23" i="12"/>
  <c r="M23" i="12"/>
  <c r="C24" i="12"/>
  <c r="D24" i="12"/>
  <c r="E24" i="12"/>
  <c r="F24" i="12"/>
  <c r="G24" i="12"/>
  <c r="H24" i="12"/>
  <c r="I24" i="12"/>
  <c r="J24" i="12"/>
  <c r="K24" i="12"/>
  <c r="L24" i="12"/>
  <c r="M24" i="12"/>
  <c r="C25" i="12"/>
  <c r="D25" i="12"/>
  <c r="E25" i="12"/>
  <c r="F25" i="12"/>
  <c r="G25" i="12"/>
  <c r="H25" i="12"/>
  <c r="I25" i="12"/>
  <c r="J25" i="12"/>
  <c r="K25" i="12"/>
  <c r="L25" i="12"/>
  <c r="M25" i="12"/>
  <c r="L18" i="12"/>
  <c r="M18" i="12"/>
  <c r="N18" i="12"/>
  <c r="O18" i="12"/>
  <c r="P18" i="12"/>
  <c r="Q18" i="12"/>
  <c r="R18" i="12"/>
  <c r="S18" i="12"/>
  <c r="L19" i="12"/>
  <c r="M19" i="12"/>
  <c r="N19" i="12"/>
  <c r="O19" i="12"/>
  <c r="P19" i="12"/>
  <c r="Q19" i="12"/>
  <c r="R19" i="12"/>
  <c r="S19" i="12"/>
  <c r="L20" i="12"/>
  <c r="M20" i="12"/>
  <c r="N20" i="12"/>
  <c r="O20" i="12"/>
  <c r="P20" i="12"/>
  <c r="Q20" i="12"/>
  <c r="R20" i="12"/>
  <c r="S20" i="12"/>
  <c r="L21" i="12"/>
  <c r="M21" i="12"/>
  <c r="N21" i="12"/>
  <c r="O21" i="12"/>
  <c r="P21" i="12"/>
  <c r="Q21" i="12"/>
  <c r="R21" i="12"/>
  <c r="S21" i="12"/>
  <c r="C18" i="12"/>
  <c r="D18" i="12"/>
  <c r="E18" i="12"/>
  <c r="F18" i="12"/>
  <c r="G18" i="12"/>
  <c r="H18" i="12"/>
  <c r="I18" i="12"/>
  <c r="J18" i="12"/>
  <c r="K18" i="12"/>
  <c r="C19" i="12"/>
  <c r="D19" i="12"/>
  <c r="E19" i="12"/>
  <c r="F19" i="12"/>
  <c r="G19" i="12"/>
  <c r="H19" i="12"/>
  <c r="I19" i="12"/>
  <c r="J19" i="12"/>
  <c r="K19" i="12"/>
  <c r="C20" i="12"/>
  <c r="D20" i="12"/>
  <c r="E20" i="12"/>
  <c r="F20" i="12"/>
  <c r="G20" i="12"/>
  <c r="H20" i="12"/>
  <c r="I20" i="12"/>
  <c r="J20" i="12"/>
  <c r="K20" i="12"/>
  <c r="C21" i="12"/>
  <c r="D21" i="12"/>
  <c r="E21" i="12"/>
  <c r="F21" i="12"/>
  <c r="G21" i="12"/>
  <c r="H21" i="12"/>
  <c r="I21" i="12"/>
  <c r="J21" i="12"/>
  <c r="K21" i="12"/>
  <c r="B24" i="12"/>
  <c r="B25" i="12"/>
  <c r="B23" i="12"/>
  <c r="B19" i="12"/>
  <c r="B20" i="12"/>
  <c r="B21" i="12"/>
  <c r="B18" i="12"/>
  <c r="P16" i="12"/>
  <c r="Q16" i="12"/>
  <c r="R16" i="12"/>
  <c r="S16" i="12"/>
  <c r="C16" i="12"/>
  <c r="D16" i="12"/>
  <c r="E16" i="12"/>
  <c r="F16" i="12"/>
  <c r="G16" i="12"/>
  <c r="H16" i="12"/>
  <c r="I16" i="12"/>
  <c r="J16" i="12"/>
  <c r="K16" i="12"/>
  <c r="L16" i="12"/>
  <c r="M16" i="12"/>
  <c r="N16" i="12"/>
  <c r="O16" i="12"/>
  <c r="B16" i="12"/>
  <c r="E68" i="12" l="1"/>
  <c r="E67" i="12"/>
  <c r="T30" i="12" l="1"/>
  <c r="T31" i="12"/>
  <c r="T29" i="12"/>
  <c r="T24" i="12"/>
  <c r="T25" i="12"/>
  <c r="T23" i="12"/>
  <c r="S170" i="16"/>
  <c r="S171" i="16" s="1"/>
  <c r="S128" i="16"/>
  <c r="S127" i="16"/>
  <c r="S126" i="16"/>
  <c r="S129" i="16" s="1"/>
  <c r="S112" i="16"/>
  <c r="S111" i="16"/>
  <c r="S113" i="16" s="1"/>
  <c r="S79" i="16"/>
  <c r="S41" i="16"/>
  <c r="S40" i="16"/>
  <c r="S16" i="16"/>
  <c r="S47" i="16" s="1"/>
  <c r="S131" i="16" l="1"/>
  <c r="S130" i="16"/>
  <c r="S115" i="16"/>
  <c r="S114" i="16"/>
  <c r="S43" i="16"/>
  <c r="S172" i="16"/>
  <c r="S45" i="16"/>
  <c r="S80" i="16"/>
  <c r="S46" i="16"/>
  <c r="S81" i="16"/>
  <c r="S42" i="16"/>
  <c r="R170" i="16" l="1"/>
  <c r="Q170" i="16"/>
  <c r="P170" i="16"/>
  <c r="O170" i="16"/>
  <c r="N170" i="16"/>
  <c r="M170" i="16"/>
  <c r="L170" i="16"/>
  <c r="K170" i="16"/>
  <c r="J170" i="16"/>
  <c r="I170" i="16"/>
  <c r="H170" i="16"/>
  <c r="G170" i="16"/>
  <c r="F170" i="16"/>
  <c r="E170" i="16"/>
  <c r="D170" i="16"/>
  <c r="C170" i="16"/>
  <c r="B170" i="16"/>
  <c r="P128" i="16"/>
  <c r="O128" i="16"/>
  <c r="N128" i="16"/>
  <c r="M128" i="16"/>
  <c r="L128" i="16"/>
  <c r="K128" i="16"/>
  <c r="J128" i="16"/>
  <c r="I128" i="16"/>
  <c r="H128" i="16"/>
  <c r="G128" i="16"/>
  <c r="F128" i="16"/>
  <c r="E128" i="16"/>
  <c r="D128" i="16"/>
  <c r="C128" i="16"/>
  <c r="B128" i="16"/>
  <c r="P127" i="16"/>
  <c r="O127" i="16"/>
  <c r="N127" i="16"/>
  <c r="M127" i="16"/>
  <c r="L127" i="16"/>
  <c r="K127" i="16"/>
  <c r="J127" i="16"/>
  <c r="I127" i="16"/>
  <c r="H127" i="16"/>
  <c r="G127" i="16"/>
  <c r="F127" i="16"/>
  <c r="E127" i="16"/>
  <c r="D127" i="16"/>
  <c r="C127" i="16"/>
  <c r="B127" i="16"/>
  <c r="P126" i="16"/>
  <c r="O126" i="16"/>
  <c r="O129" i="16" s="1"/>
  <c r="N126" i="16"/>
  <c r="M126" i="16"/>
  <c r="M129" i="16" s="1"/>
  <c r="L126" i="16"/>
  <c r="L129" i="16" s="1"/>
  <c r="K126" i="16"/>
  <c r="K129" i="16" s="1"/>
  <c r="J126" i="16"/>
  <c r="J129" i="16" s="1"/>
  <c r="I126" i="16"/>
  <c r="I129" i="16" s="1"/>
  <c r="H126" i="16"/>
  <c r="H129" i="16" s="1"/>
  <c r="G126" i="16"/>
  <c r="G129" i="16" s="1"/>
  <c r="F126" i="16"/>
  <c r="F129" i="16" s="1"/>
  <c r="E126" i="16"/>
  <c r="E129" i="16" s="1"/>
  <c r="D126" i="16"/>
  <c r="D129" i="16" s="1"/>
  <c r="C126" i="16"/>
  <c r="C129" i="16" s="1"/>
  <c r="B126" i="16"/>
  <c r="B129" i="16" s="1"/>
  <c r="P112" i="16"/>
  <c r="O112" i="16"/>
  <c r="N112" i="16"/>
  <c r="M112" i="16"/>
  <c r="L112" i="16"/>
  <c r="K112" i="16"/>
  <c r="J112" i="16"/>
  <c r="I112" i="16"/>
  <c r="H112" i="16"/>
  <c r="G112" i="16"/>
  <c r="F112" i="16"/>
  <c r="E112" i="16"/>
  <c r="D112" i="16"/>
  <c r="C112" i="16"/>
  <c r="B112" i="16"/>
  <c r="P111" i="16"/>
  <c r="P113" i="16" s="1"/>
  <c r="O111" i="16"/>
  <c r="O113" i="16" s="1"/>
  <c r="N111" i="16"/>
  <c r="N113" i="16" s="1"/>
  <c r="M111" i="16"/>
  <c r="M113" i="16" s="1"/>
  <c r="L111" i="16"/>
  <c r="L113" i="16" s="1"/>
  <c r="K111" i="16"/>
  <c r="K113" i="16" s="1"/>
  <c r="J111" i="16"/>
  <c r="J113" i="16" s="1"/>
  <c r="I111" i="16"/>
  <c r="I113" i="16" s="1"/>
  <c r="H111" i="16"/>
  <c r="H113" i="16" s="1"/>
  <c r="G111" i="16"/>
  <c r="G113" i="16" s="1"/>
  <c r="F111" i="16"/>
  <c r="F113" i="16" s="1"/>
  <c r="E111" i="16"/>
  <c r="E113" i="16" s="1"/>
  <c r="D111" i="16"/>
  <c r="D113" i="16" s="1"/>
  <c r="C111" i="16"/>
  <c r="C113" i="16" s="1"/>
  <c r="B111" i="16"/>
  <c r="B113" i="16" s="1"/>
  <c r="L78" i="16"/>
  <c r="K78" i="16"/>
  <c r="G78" i="16"/>
  <c r="E78" i="16"/>
  <c r="D78" i="16"/>
  <c r="C78" i="16"/>
  <c r="B78" i="16"/>
  <c r="R40" i="16"/>
  <c r="R41" i="16" s="1"/>
  <c r="Q40" i="16"/>
  <c r="Q41" i="16" s="1"/>
  <c r="P40" i="16"/>
  <c r="P41" i="16" s="1"/>
  <c r="O40" i="16"/>
  <c r="O41" i="16" s="1"/>
  <c r="N40" i="16"/>
  <c r="N41" i="16" s="1"/>
  <c r="M40" i="16"/>
  <c r="M41" i="16" s="1"/>
  <c r="L40" i="16"/>
  <c r="L41" i="16" s="1"/>
  <c r="K40" i="16"/>
  <c r="K41" i="16" s="1"/>
  <c r="J40" i="16"/>
  <c r="J41" i="16" s="1"/>
  <c r="I40" i="16"/>
  <c r="I41" i="16" s="1"/>
  <c r="H40" i="16"/>
  <c r="H41" i="16" s="1"/>
  <c r="G40" i="16"/>
  <c r="G41" i="16" s="1"/>
  <c r="F40" i="16"/>
  <c r="F41" i="16" s="1"/>
  <c r="E40" i="16"/>
  <c r="E41" i="16" s="1"/>
  <c r="D40" i="16"/>
  <c r="D41" i="16" s="1"/>
  <c r="C40" i="16"/>
  <c r="C41" i="16" s="1"/>
  <c r="B40" i="16"/>
  <c r="B41" i="16" s="1"/>
  <c r="R16" i="16"/>
  <c r="Q16" i="16"/>
  <c r="P16" i="16"/>
  <c r="O16" i="16"/>
  <c r="N16" i="16"/>
  <c r="M16" i="16"/>
  <c r="L16" i="16"/>
  <c r="K16" i="16"/>
  <c r="J16" i="16"/>
  <c r="I16" i="16"/>
  <c r="H16" i="16"/>
  <c r="G16" i="16"/>
  <c r="F16" i="16"/>
  <c r="E16" i="16"/>
  <c r="D16" i="16"/>
  <c r="C16" i="16"/>
  <c r="B16" i="16"/>
  <c r="P129" i="16" l="1"/>
  <c r="N129" i="16"/>
  <c r="B81" i="16"/>
  <c r="B80" i="16"/>
  <c r="B79" i="16"/>
  <c r="B47" i="16"/>
  <c r="B46" i="16"/>
  <c r="B45" i="16"/>
  <c r="B43" i="16"/>
  <c r="C81" i="16"/>
  <c r="C80" i="16"/>
  <c r="C79" i="16"/>
  <c r="C47" i="16"/>
  <c r="C46" i="16"/>
  <c r="C45" i="16"/>
  <c r="C43" i="16"/>
  <c r="D81" i="16"/>
  <c r="D80" i="16"/>
  <c r="D79" i="16"/>
  <c r="D47" i="16"/>
  <c r="D46" i="16"/>
  <c r="D45" i="16"/>
  <c r="D43" i="16"/>
  <c r="E81" i="16"/>
  <c r="E80" i="16"/>
  <c r="E79" i="16"/>
  <c r="E47" i="16"/>
  <c r="E46" i="16"/>
  <c r="E45" i="16"/>
  <c r="E43" i="16"/>
  <c r="F81" i="16"/>
  <c r="F80" i="16"/>
  <c r="F79" i="16"/>
  <c r="F47" i="16"/>
  <c r="F46" i="16"/>
  <c r="F45" i="16"/>
  <c r="F43" i="16"/>
  <c r="F42" i="16"/>
  <c r="G81" i="16"/>
  <c r="G80" i="16"/>
  <c r="G79" i="16"/>
  <c r="G47" i="16"/>
  <c r="G46" i="16"/>
  <c r="G45" i="16"/>
  <c r="G43" i="16"/>
  <c r="G42" i="16"/>
  <c r="H81" i="16"/>
  <c r="H80" i="16"/>
  <c r="H79" i="16"/>
  <c r="H47" i="16"/>
  <c r="H46" i="16"/>
  <c r="H45" i="16"/>
  <c r="H43" i="16"/>
  <c r="H42" i="16"/>
  <c r="I81" i="16"/>
  <c r="I80" i="16"/>
  <c r="I79" i="16"/>
  <c r="I47" i="16"/>
  <c r="I46" i="16"/>
  <c r="I45" i="16"/>
  <c r="I43" i="16"/>
  <c r="I42" i="16"/>
  <c r="J81" i="16"/>
  <c r="J80" i="16"/>
  <c r="J79" i="16"/>
  <c r="J47" i="16"/>
  <c r="J46" i="16"/>
  <c r="J45" i="16"/>
  <c r="J43" i="16"/>
  <c r="J42" i="16"/>
  <c r="K81" i="16"/>
  <c r="K80" i="16"/>
  <c r="K79" i="16"/>
  <c r="K47" i="16"/>
  <c r="K46" i="16"/>
  <c r="K45" i="16"/>
  <c r="K43" i="16"/>
  <c r="K42" i="16"/>
  <c r="L81" i="16"/>
  <c r="L80" i="16"/>
  <c r="L79" i="16"/>
  <c r="L47" i="16"/>
  <c r="L46" i="16"/>
  <c r="L45" i="16"/>
  <c r="L43" i="16"/>
  <c r="L42" i="16"/>
  <c r="M81" i="16"/>
  <c r="M80" i="16"/>
  <c r="M79" i="16"/>
  <c r="M47" i="16"/>
  <c r="M46" i="16"/>
  <c r="M45" i="16"/>
  <c r="M43" i="16"/>
  <c r="M42" i="16"/>
  <c r="N81" i="16"/>
  <c r="N80" i="16"/>
  <c r="N79" i="16"/>
  <c r="N47" i="16"/>
  <c r="N46" i="16"/>
  <c r="N45" i="16"/>
  <c r="N43" i="16"/>
  <c r="N42" i="16"/>
  <c r="O81" i="16"/>
  <c r="O80" i="16"/>
  <c r="O79" i="16"/>
  <c r="O47" i="16"/>
  <c r="O46" i="16"/>
  <c r="O45" i="16"/>
  <c r="O43" i="16"/>
  <c r="O42" i="16"/>
  <c r="P81" i="16"/>
  <c r="P80" i="16"/>
  <c r="P79" i="16"/>
  <c r="P47" i="16"/>
  <c r="P46" i="16"/>
  <c r="P45" i="16"/>
  <c r="P43" i="16"/>
  <c r="P42" i="16"/>
  <c r="Q81" i="16"/>
  <c r="Q80" i="16"/>
  <c r="Q79" i="16"/>
  <c r="Q47" i="16"/>
  <c r="Q46" i="16"/>
  <c r="Q45" i="16"/>
  <c r="Q43" i="16"/>
  <c r="Q42" i="16"/>
  <c r="R81" i="16"/>
  <c r="R80" i="16"/>
  <c r="R79" i="16"/>
  <c r="R47" i="16"/>
  <c r="R46" i="16"/>
  <c r="R45" i="16"/>
  <c r="R43" i="16"/>
  <c r="R42" i="16"/>
  <c r="B115" i="16"/>
  <c r="B114" i="16"/>
  <c r="C115" i="16"/>
  <c r="C114" i="16"/>
  <c r="D115" i="16"/>
  <c r="D114" i="16"/>
  <c r="E115" i="16"/>
  <c r="E114" i="16"/>
  <c r="F115" i="16"/>
  <c r="F114" i="16"/>
  <c r="G115" i="16"/>
  <c r="G114" i="16"/>
  <c r="H115" i="16"/>
  <c r="H114" i="16"/>
  <c r="I115" i="16"/>
  <c r="I114" i="16"/>
  <c r="J115" i="16"/>
  <c r="J114" i="16"/>
  <c r="K115" i="16"/>
  <c r="K114" i="16"/>
  <c r="L115" i="16"/>
  <c r="L114" i="16"/>
  <c r="M115" i="16"/>
  <c r="M114" i="16"/>
  <c r="N115" i="16"/>
  <c r="N114" i="16"/>
  <c r="O115" i="16"/>
  <c r="O114" i="16"/>
  <c r="P115" i="16"/>
  <c r="P114" i="16"/>
  <c r="B131" i="16"/>
  <c r="B130" i="16"/>
  <c r="C131" i="16"/>
  <c r="C130" i="16"/>
  <c r="D131" i="16"/>
  <c r="D130" i="16"/>
  <c r="E131" i="16"/>
  <c r="E130" i="16"/>
  <c r="F131" i="16"/>
  <c r="F130" i="16"/>
  <c r="G131" i="16"/>
  <c r="G130" i="16"/>
  <c r="H131" i="16"/>
  <c r="H130" i="16"/>
  <c r="I131" i="16"/>
  <c r="I130" i="16"/>
  <c r="J131" i="16"/>
  <c r="J130" i="16"/>
  <c r="K131" i="16"/>
  <c r="K130" i="16"/>
  <c r="L131" i="16"/>
  <c r="L130" i="16"/>
  <c r="M131" i="16"/>
  <c r="M130" i="16"/>
  <c r="N131" i="16"/>
  <c r="N130" i="16"/>
  <c r="O131" i="16"/>
  <c r="O130" i="16"/>
  <c r="P131" i="16"/>
  <c r="P130" i="16"/>
  <c r="B42" i="16"/>
  <c r="C42" i="16"/>
  <c r="D42" i="16"/>
  <c r="E42" i="16"/>
  <c r="B172" i="16"/>
  <c r="C172" i="16"/>
  <c r="D172" i="16"/>
  <c r="E172" i="16"/>
  <c r="F172" i="16"/>
  <c r="G172" i="16"/>
  <c r="H172" i="16"/>
  <c r="I172" i="16"/>
  <c r="J172" i="16"/>
  <c r="K172" i="16"/>
  <c r="L172" i="16"/>
  <c r="M172" i="16"/>
  <c r="N172" i="16"/>
  <c r="O172" i="16"/>
  <c r="P172" i="16"/>
  <c r="Q172" i="16"/>
  <c r="R172" i="16"/>
  <c r="B171" i="16"/>
  <c r="C171" i="16"/>
  <c r="D171" i="16"/>
  <c r="E171" i="16"/>
  <c r="F171" i="16"/>
  <c r="G171" i="16"/>
  <c r="H171" i="16"/>
  <c r="I171" i="16"/>
  <c r="J171" i="16"/>
  <c r="K171" i="16"/>
  <c r="L171" i="16"/>
  <c r="M171" i="16"/>
  <c r="N171" i="16"/>
  <c r="O171" i="16"/>
  <c r="P171" i="16"/>
  <c r="Q171" i="16"/>
  <c r="R171" i="16"/>
  <c r="U24" i="12"/>
  <c r="U25" i="12"/>
  <c r="U30" i="12"/>
  <c r="U31" i="12"/>
</calcChain>
</file>

<file path=xl/connections.xml><?xml version="1.0" encoding="utf-8"?>
<connections xmlns="http://schemas.openxmlformats.org/spreadsheetml/2006/main">
  <connection id="1" name="form" type="4" refreshedVersion="0" background="1">
    <webPr xml="1" sourceData="1" url="C:\Users\User\AppData\Local\Microsoft\Windows\INetCache\Content.MSO\96C6F52.tmp\form.xml" htmlTables="1" htmlFormat="all"/>
  </connection>
</connections>
</file>

<file path=xl/sharedStrings.xml><?xml version="1.0" encoding="utf-8"?>
<sst xmlns="http://schemas.openxmlformats.org/spreadsheetml/2006/main" count="1649" uniqueCount="429">
  <si>
    <t>Subcontracted</t>
  </si>
  <si>
    <t>Directly Employed</t>
  </si>
  <si>
    <t>Pre-Placement Job Specific Screening</t>
  </si>
  <si>
    <t>Quarterly University Health &amp; Safety Committee</t>
  </si>
  <si>
    <t>OH Clinical Lead with reporting line to Head of OHSS</t>
  </si>
  <si>
    <t>Occupational Health Practitioner</t>
  </si>
  <si>
    <t>Physiotherapists &amp; Counsellors</t>
  </si>
  <si>
    <t>In House</t>
  </si>
  <si>
    <t>1st aiders, security, drivers, cleaners</t>
  </si>
  <si>
    <t>Termly reports to Wellbeing Advisory Gp &amp; JSAC (H&amp;S Committee).  MoHaWK.</t>
  </si>
  <si>
    <t>Head of Wellbeing Services</t>
  </si>
  <si>
    <t>recharge for UG, Guild, 'Alta' businesses</t>
  </si>
  <si>
    <t>Associates</t>
  </si>
  <si>
    <t>Counselling &amp; Physiotherapy</t>
  </si>
  <si>
    <t>I haven't enclosed the FTE of our external partners, as they bring staff in to meet demand, therefore actual FTE doesn't necessarily reflect level of service provision.</t>
  </si>
  <si>
    <t>NHS OH provide clearance to Clinical Undergraduates (Medicine, Dentistry, Nursing &amp; Physio)</t>
  </si>
  <si>
    <t>Veterinary Nursing Students</t>
  </si>
  <si>
    <t>There is no written SLA with the University but reports are expected within 5 working days</t>
  </si>
  <si>
    <t>Director of Safety &amp; Health Services</t>
  </si>
  <si>
    <t>Senior Occupational Health Advisor</t>
  </si>
  <si>
    <t>The item of service relates to NSI provided by the NHS. I joined the University in January 2014 hence any missing figures could not be found as records were not kept in line with this format.
There is a SLA with only one Faculty. Counselling service are available for all but do not sit within the OH service.
Physiotherapy referrals are made and the staff and students receive a £5.00 discount if referred from OH.</t>
  </si>
  <si>
    <t>NHS - only for NSI</t>
  </si>
  <si>
    <t>Item of Service</t>
  </si>
  <si>
    <t>Various for health surveillance</t>
  </si>
  <si>
    <t>limited control - OHA</t>
  </si>
  <si>
    <t>Field Trip / Year Abroad assessments</t>
  </si>
  <si>
    <t>Occupational Health Adviser</t>
  </si>
  <si>
    <t>ITT Assessments</t>
  </si>
  <si>
    <t>DSE, Mat Ass, General Advice, BP, Dietary advice</t>
  </si>
  <si>
    <t>Increase in UG student workload has been significant in the last three years with no additional OH resource allocated.</t>
  </si>
  <si>
    <t>Mixed Contract</t>
  </si>
  <si>
    <t>academic year</t>
  </si>
  <si>
    <t>Head of Unit</t>
  </si>
  <si>
    <t>monthly management meeting</t>
  </si>
  <si>
    <t>Occupational Health Manager and Unit Head</t>
  </si>
  <si>
    <t>staff management</t>
  </si>
  <si>
    <t>policy development</t>
  </si>
  <si>
    <t>we are currently reviewing 'occupational health' across the organisation, staffing and under- resource is a major issue that is currently being addressed. We have an official staff remit only and are being recognised for student and PG input. We are a unit functioning as part of H&amp;S Department and can obtain input from specialists where required i.e. hygienist as they are also a unit under H&amp;S. Greatest issues are HR antagonists and funding.</t>
  </si>
  <si>
    <t>Reporting activity and highlights every quarter to HSWC (Court Committee)</t>
  </si>
  <si>
    <t>Unit Head</t>
  </si>
  <si>
    <t>OH Manager</t>
  </si>
  <si>
    <t>No</t>
  </si>
  <si>
    <t>for exec health screen</t>
  </si>
  <si>
    <t>OH techn.</t>
  </si>
  <si>
    <t>global sum allocated by College, usually on historic basis. Director responsible for managing service provision within budget</t>
  </si>
  <si>
    <t>90%+ of expenditure fully funded from centre. MedSchool recharged for cost of vaccines &amp; lab tests for medical students.</t>
  </si>
  <si>
    <t>OccPhysician</t>
  </si>
  <si>
    <t>Annually</t>
  </si>
  <si>
    <t>Share with Director of Safety, Health &amp; Environment.  OH Nurse Manager manages budget for physiotherapy &amp; counselling</t>
  </si>
  <si>
    <t>Health Promotion Referrals</t>
  </si>
  <si>
    <t>Some income generation work but this goes into greater Safety, Health &amp; Environment budget, not OH budget</t>
  </si>
  <si>
    <t>OH Nurse Manager</t>
  </si>
  <si>
    <t>Physiotherapist, External Counselling Service</t>
  </si>
  <si>
    <t>OH Nurse Manager has main responsibility at the University for research and projects within Health &amp; Wellbeing</t>
  </si>
  <si>
    <t>OH has function within the final stage of the Student Fitness to Study procedure as an objective voice</t>
  </si>
  <si>
    <t>OH nursing staff attend some Health &amp; Safety meetings as members of the Safety Team.  OH Nurse Manager or her Deputy attend the Disability Network Meetings.  Both are quarterly.</t>
  </si>
  <si>
    <t>Disabled Parking Permit</t>
  </si>
  <si>
    <t>The OH Annual Reports over the past 2 years have seen a large increase in the work the team has been doing: Quote from the 2013-14 OH Annual Report: 
"This represents relative % increases year on year of 18.24% (2012-13) and 17.69% (2013-14).  When the last year is compared to 2011-12 it represents a relative increase in interactions of 39.15% with the team carrying out 249 more interactions.  The team is the same size as it was in that Academic Year and it must be appreciated that this can result in considerable strain on resourcing and individuals."  All work has increased, but especially the case management work which is a large time component of the work the team undertakes.  The OH Nurse Manager and the Director of Safety Health &amp; Environment have discussed throughout the year.  There are problems with employing another trained nurse because of lack of room space.  The OH Nurse Manager took the decision to train up the OH Administrator to be an OH Technician and she will be fully functioning by the end of the year.  This will free up the time of the 0.5 OH nurse.  Additionally, the team will be embarking on a major vocational drivers health screening programme in 2015 and this will be most necessary.</t>
  </si>
  <si>
    <t>None</t>
  </si>
  <si>
    <t>included in figures for health surveillance, workplace visits health risk assessments, preplacement screening and Honorary Contracts.</t>
  </si>
  <si>
    <t>Service delivery [stats],Professional standards, Clinical Governance, Benchmarking-ANNUAL</t>
  </si>
  <si>
    <t>Head of Occupational Health</t>
  </si>
  <si>
    <t>Head of Service</t>
  </si>
  <si>
    <t>Counsellor</t>
  </si>
  <si>
    <t>Matters of Public Health concerning the University</t>
  </si>
  <si>
    <t>Advising on difficult student issues with a declared health implication referred via the Secretariat.</t>
  </si>
  <si>
    <t>Workplace visits, First aid teaching, management training , training under Home Office monitored activity, Health at Work Strategy etc involving contact with more than 1500.</t>
  </si>
  <si>
    <t>The information sought does not fit with the normal means of recording and time does not permit the data extraction required - a frustration for us but we now have funding to improve the system. The figures are not as accurate as we would like but are in the region of 90%correct.
We do not deal with undergraduates except in exceptional circumstances and referred by the secretariat.
Individuals seen by staff, excluding counselling and those seen for external employers,  is 1014 face to face and 3047 activities logged in connection with this. 797 additional staff contacts made in the period not face to face.
Pre-placement screening, workplace visits, health risk assessments, travel health assessments, honorary contracts, are included in the totals, we do not isolate the data set.
External clients are public service bodies who approach us for specific cases and number some 30 per annum, they have their own OH services. The size of the organisations is in the tens of thousands but not relevant to our workload.</t>
  </si>
  <si>
    <t>Annual report to Director of Legal Risk and Compliance</t>
  </si>
  <si>
    <t>Consultant Occupational Physician is the budget holder</t>
  </si>
  <si>
    <t>Student screening (regulated courses)</t>
  </si>
  <si>
    <t>Consultant Occupational Physician</t>
  </si>
  <si>
    <t>Strategic and policy advice to senior management in relation to projects such drafting as "Fitness to Practise" policy.</t>
  </si>
  <si>
    <t>National footprint in the form of contribution to HEOPS and FOM by senior nurse and Consultant Occupational Physician</t>
  </si>
  <si>
    <t>The GMC recommends that Medical Schools have access to an internal Occupational Health Service which is independent from management. HEOPS should endorse this model in our guidance for all HEI's to promote higher quality services which provide continuity and first hand understanding of the specific institution.</t>
  </si>
  <si>
    <t>OHS Manager</t>
  </si>
  <si>
    <t>Salaries funded from centre, cost of vaccinations recharged to Faculties</t>
  </si>
  <si>
    <t>Accredited Specialist Occupational Physician (MFOM/FFOM)</t>
  </si>
  <si>
    <t>Regarding the no of FTE administrators for the last  academic year we had a 1.0 FTE temporary administrator working with us in addition to the 7.2 recorded above.
PLEASE NOTE regarding Referral Mechanism we cannot easily differentiate between staff and PGs as they are seen by the same OHAs/OHPs and we cannot easily differentiate between Manager and HR Referrals as we class them both as Management Referrals</t>
  </si>
  <si>
    <t>pre placement for all staff grade 8 and above</t>
  </si>
  <si>
    <t>Quarterly  statistics and reporting to senior management and H&amp;S committee .Performance outcomes statistics e.g. value of self referral, number of review cases,</t>
  </si>
  <si>
    <t>Lead nurse</t>
  </si>
  <si>
    <t>Responsible for Wellbeing agenda - policy, stress management health promotion activities and organising wellbeing week, staff wellbeing survey.</t>
  </si>
  <si>
    <t>provide Staff training for sickness absence management, stress management and drugs and alcohol policy.</t>
  </si>
  <si>
    <t>Lead for Healthy Working Lives award</t>
  </si>
  <si>
    <t>Service is nurse led but clinical decisions  re discussed and sanctioned by our external OHP so I have put him as clinical lead.
We are responsible for staff but include students in our health surveillance programmes. Our OHP will also deal with fitness to practice issues for students. We have  separate student health nurse  who deals with student issues  but  no doctor service but can utiltise our OHP.
For our clinical encounter numbers I have put in actual appointments rather than individuals seen as we may see the same individual several times.
Increasing the profile of the Wellbeing agenda  has become responsibility of OH - focus on mental health and prevention of stress through good management practice but working with other areas to ensure holistic approach to health. It is a major aspect of my work.</t>
  </si>
  <si>
    <t>Contract in OHP one afternoon a week, service is nurse led. 
Physiotherapist one afternoon a week ( Employee pays)</t>
  </si>
  <si>
    <t>OH does not cover students</t>
  </si>
  <si>
    <t>Report on a quarterly basis and annual report Senior Health &amp;Safety Committee
Stress data reported on bimonthly basis Stress &amp;Wellbeing group
Business Assurance Board 4x year
Employment Committee 4x year</t>
  </si>
  <si>
    <t>Head of HSE</t>
  </si>
  <si>
    <t>OH Adviser</t>
  </si>
  <si>
    <t>London campus oh advise/Management referrals/ pre placement/wellbeing initiatives</t>
  </si>
  <si>
    <t>Student Union
Iadvise/Management referrals/pre- placements</t>
  </si>
  <si>
    <t>Involved in Wellbeing Strategy at both operational and strategic level.</t>
  </si>
  <si>
    <t>Item of Service - research passport imms and some health surveillance</t>
  </si>
  <si>
    <t>Human Resources remit</t>
  </si>
  <si>
    <t>Occupational Health Adviser Specialist Practitioner</t>
  </si>
  <si>
    <t>Counsellors   Physiotherapist</t>
  </si>
  <si>
    <t>OH deals with staff members only - not students.  Due to the high number of health and social care students, pre-screening is tendered out to local NHS OHS.
This local service will also provide OHP opinions, ill health retirements for staff etc.
Counselling service - 39 employees accessed this service last year.  Amount of sessions could be up to 6 per person, but total number of appointments unknown.</t>
  </si>
  <si>
    <t>Contracted OHP for health and social care student needing OHS.  The in house OH service provides for staff only.</t>
  </si>
  <si>
    <t>Respiratory sensitisers, drivers, low oxygen, safety critical</t>
  </si>
  <si>
    <t>Monthly audit, activity and Service level
Annual client satisfaction</t>
  </si>
  <si>
    <t>Head of OHS</t>
  </si>
  <si>
    <t>Head of OH Services</t>
  </si>
  <si>
    <t>Divisional Management</t>
  </si>
  <si>
    <t>Case Management</t>
  </si>
  <si>
    <t>Strategic planning</t>
  </si>
  <si>
    <t>Students are not included, as this service started from Sept 2014.</t>
  </si>
  <si>
    <t>University Name</t>
  </si>
  <si>
    <t>Type Of Service</t>
  </si>
  <si>
    <t>Employee Numbers</t>
  </si>
  <si>
    <t>Yes</t>
  </si>
  <si>
    <t>Postgraduate Students</t>
  </si>
  <si>
    <t>Postgraduate Student Numbers</t>
  </si>
  <si>
    <t>Employees</t>
  </si>
  <si>
    <t>Undergraduate Students</t>
  </si>
  <si>
    <t>Undergraduate Student Numbers</t>
  </si>
  <si>
    <t>External Clients</t>
  </si>
  <si>
    <t>External Client Numbers</t>
  </si>
  <si>
    <t>Others Numbers</t>
  </si>
  <si>
    <t>Others</t>
  </si>
  <si>
    <t>Doctor without occupational medicine qualification FTE</t>
  </si>
  <si>
    <t>Doctor without occupational medicine qualification Clinical Lead</t>
  </si>
  <si>
    <t>Doctor without occupational medicine qualification Employed</t>
  </si>
  <si>
    <t>Other Nurse without specialist OH training FTE</t>
  </si>
  <si>
    <t>Other Nurse without specialist OH training clinical lead</t>
  </si>
  <si>
    <t>Other Nurse without specialist OH training employed</t>
  </si>
  <si>
    <t>Administrators FTE</t>
  </si>
  <si>
    <t>Administrators Clinical Lead</t>
  </si>
  <si>
    <t>Administrators Employed</t>
  </si>
  <si>
    <t>Other specify FTE</t>
  </si>
  <si>
    <t>Other specify employed</t>
  </si>
  <si>
    <t>Research</t>
  </si>
  <si>
    <t>Medical students</t>
  </si>
  <si>
    <t>Medical students numbers</t>
  </si>
  <si>
    <t>Nursing students</t>
  </si>
  <si>
    <t>Nursing student numbers</t>
  </si>
  <si>
    <t>Veterinary students</t>
  </si>
  <si>
    <t>Veterinary student numbers</t>
  </si>
  <si>
    <t>Dental students</t>
  </si>
  <si>
    <t>Dental students numbers</t>
  </si>
  <si>
    <t>Other Health Social care students</t>
  </si>
  <si>
    <t>Other Health Social care student numbers</t>
  </si>
  <si>
    <t>Teaching students</t>
  </si>
  <si>
    <t>Teaching student numbers</t>
  </si>
  <si>
    <t>Teaching students nonregulated numbers</t>
  </si>
  <si>
    <t>Research Passports workload</t>
  </si>
  <si>
    <t>Clinical Honorary Staff assessments workload</t>
  </si>
  <si>
    <t>Medical students workload</t>
  </si>
  <si>
    <t>Nursing students workload</t>
  </si>
  <si>
    <t>Vet students workload</t>
  </si>
  <si>
    <t>Dental students workload</t>
  </si>
  <si>
    <t>Other HealthSocialcare studentsworkload</t>
  </si>
  <si>
    <t>Teaching students workload</t>
  </si>
  <si>
    <t>Statutory Health Surveillance</t>
  </si>
  <si>
    <t>Physiotherapy treatment</t>
  </si>
  <si>
    <t>Counselling</t>
  </si>
  <si>
    <t>KPI Reporting</t>
  </si>
  <si>
    <t>Budget Management</t>
  </si>
  <si>
    <t>Other Reports Number</t>
  </si>
  <si>
    <t>Other Funding Specify</t>
  </si>
  <si>
    <t>Other Funding</t>
  </si>
  <si>
    <t>Agree Collection</t>
  </si>
  <si>
    <t>Professional title of person completing questionnaire</t>
  </si>
  <si>
    <t>Student More Workload</t>
  </si>
  <si>
    <t>Medical Students Multiplier</t>
  </si>
  <si>
    <t>Nursing Students Multiplier</t>
  </si>
  <si>
    <t>Veterinary Students Multiplier</t>
  </si>
  <si>
    <t>Management ill health referalls</t>
  </si>
  <si>
    <t>Dental Students Multiplier</t>
  </si>
  <si>
    <t>Other Health SocialCare Student Multiplier</t>
  </si>
  <si>
    <t>Teaching Students Multiplier</t>
  </si>
  <si>
    <t>Other Specify Staff Types</t>
  </si>
  <si>
    <t>Other Work Remits Description 1</t>
  </si>
  <si>
    <t>Other Work Remits Description 2</t>
  </si>
  <si>
    <t>Other Work Remits 1</t>
  </si>
  <si>
    <t>Other Work Remits 2</t>
  </si>
  <si>
    <t>Other Work Remits 3</t>
  </si>
  <si>
    <t>Other Work Remits Description 3</t>
  </si>
  <si>
    <t>Any Other Provider</t>
  </si>
  <si>
    <t>Other Students Multiplier</t>
  </si>
  <si>
    <t>General Comments</t>
  </si>
  <si>
    <t>Other specify Clinical Lead</t>
  </si>
  <si>
    <t>Research Passports 
Face To Face Appointment</t>
  </si>
  <si>
    <t>Clinical Honorary Staff assessments Face To Face Appointment</t>
  </si>
  <si>
    <t>Medical students Face To Face Appointment</t>
  </si>
  <si>
    <t>Nursing students Face To Face Appointment</t>
  </si>
  <si>
    <t>Vet students Face To Face Appointment</t>
  </si>
  <si>
    <t>Dental students Face To Face Appointment</t>
  </si>
  <si>
    <t>Other HealthSocialcare student workload Face To Face Appointment</t>
  </si>
  <si>
    <t>Teaching students Face To Face Appointment</t>
  </si>
  <si>
    <t>Statutory Health Surveillance Face To Face Encounters</t>
  </si>
  <si>
    <t>Reporting Period</t>
  </si>
  <si>
    <t>Other (Specify)</t>
  </si>
  <si>
    <t>Jan 2013 – Dec 2013</t>
  </si>
  <si>
    <t>Aug 2013 – July 2014</t>
  </si>
  <si>
    <t>Sept 2013 – Aug 2014</t>
  </si>
  <si>
    <t>Sept 2013 - Aug 2014</t>
  </si>
  <si>
    <t>Aug 2013 - July 2014</t>
  </si>
  <si>
    <t>Other Key Institutional Activities</t>
  </si>
  <si>
    <t>Other Key Institutional Activities numbers</t>
  </si>
  <si>
    <t>Teaching Students Nonregulated Subjects</t>
  </si>
  <si>
    <t>Other  Key Institutional Activities (Specify)</t>
  </si>
  <si>
    <t>Research Passports Document Based Assessment Only</t>
  </si>
  <si>
    <t>Clinical Honorary Staff assessments Document Based Assessment Only</t>
  </si>
  <si>
    <t>Medical students Document Based Assessment Only</t>
  </si>
  <si>
    <t>Nursing students  Document Based Assessment Only</t>
  </si>
  <si>
    <t>Vet students  Document Based Assessment Only</t>
  </si>
  <si>
    <t>Dental students Document Based Assessment Only</t>
  </si>
  <si>
    <t>Other HealthSocialcare students workload Document Based Assessment Only</t>
  </si>
  <si>
    <t>Teaching students Document Based Assessment Only</t>
  </si>
  <si>
    <t>Jan 2013- Dec 2013</t>
  </si>
  <si>
    <t xml:space="preserve">Staff Self Referral </t>
  </si>
  <si>
    <t>Staff Manager Referral</t>
  </si>
  <si>
    <t xml:space="preserve">Staff HR Referral </t>
  </si>
  <si>
    <t>Management ill Health referalls Document Based Encounters</t>
  </si>
  <si>
    <t>Management ill Health referalls Face To Face Encounters</t>
  </si>
  <si>
    <t>Statutory Health Surveillance Document Based Encounters</t>
  </si>
  <si>
    <t>Occupational Immunisations Document Based Encounters</t>
  </si>
  <si>
    <t>Occupational Immunisations / Blood Tests</t>
  </si>
  <si>
    <t>Occupational Immunisations Face To Face Encounters</t>
  </si>
  <si>
    <t>Travel Health Assessments</t>
  </si>
  <si>
    <t>Travel Health Assessments Document Based Encounters</t>
  </si>
  <si>
    <t>Travel Health Assessments Face To Face Encounters</t>
  </si>
  <si>
    <t>Physiotherapy treatment Face To Face Encounters</t>
  </si>
  <si>
    <t>Physiotherapy treatment Document Based Encounters</t>
  </si>
  <si>
    <t>Counselling Face To Face Encounters</t>
  </si>
  <si>
    <t>Counselling Document Based Encounters</t>
  </si>
  <si>
    <t>Other Clinical Services</t>
  </si>
  <si>
    <t>Other Clinical Services  Face To Face Encounters</t>
  </si>
  <si>
    <t>Other Clinical Services 2</t>
  </si>
  <si>
    <t>Other Clinical Services Description 3</t>
  </si>
  <si>
    <t>Other Clinical Services 3</t>
  </si>
  <si>
    <t>Other Clinical Services Document Based Encounters</t>
  </si>
  <si>
    <t>Other Clinical Services Description</t>
  </si>
  <si>
    <t>Other Clinical Services Description 2</t>
  </si>
  <si>
    <t>Other Clinical Services 2 Face To Face Encounters</t>
  </si>
  <si>
    <t>Other Clinical Services 2  Document Based Encounters</t>
  </si>
  <si>
    <t>Other Clinical Services 3 Face To Face Encounters</t>
  </si>
  <si>
    <t>Other Clinical Services 3  Document Based Encounters</t>
  </si>
  <si>
    <t>Of The Total No. of Encounters How Many were Staff Face To Face Encounters</t>
  </si>
  <si>
    <t>Of The Total No. of Encounters How Many were Staff Document Based Encounters</t>
  </si>
  <si>
    <t>Of The Total No. of Encounters How Many were Students Face To Face Encounters</t>
  </si>
  <si>
    <t>Of The Total No. of Encounters How Many were Students Document Based Encounters</t>
  </si>
  <si>
    <t>Management Reports on Specific Health Issues</t>
  </si>
  <si>
    <t>Formal reports to Management or Committees</t>
  </si>
  <si>
    <t>Other Reports (Specify)</t>
  </si>
  <si>
    <t>Faculties recharged for Services Provided</t>
  </si>
  <si>
    <t>Fully Funded from Centre</t>
  </si>
  <si>
    <t>If Service is Provided by An External Provider - How is Contract Funded</t>
  </si>
  <si>
    <t>Total population for which your service has responsibility in the current year</t>
  </si>
  <si>
    <t>Current Staffing Level</t>
  </si>
  <si>
    <t xml:space="preserve">Workload Adjustment Factor for Undergraduate Student </t>
  </si>
  <si>
    <t xml:space="preserve">Referral Mechanism  </t>
  </si>
  <si>
    <t>Key Institutional Activities  </t>
  </si>
  <si>
    <t>Clinical Encounters</t>
  </si>
  <si>
    <t>Other Work Remits</t>
  </si>
  <si>
    <t>Funding Model</t>
  </si>
  <si>
    <t>Permission to collect and distribute data</t>
  </si>
  <si>
    <t>Accredited Specialist Occupational Physician (MFOM / FFOM) Clinical Lead</t>
  </si>
  <si>
    <t>Accredited Specialist Occupational Physician (MFOM / FFOM) FTE</t>
  </si>
  <si>
    <t>Accredited Specialist Occupational Physician (MFOM / FFOM) Employed</t>
  </si>
  <si>
    <t>Doctor with diploma in Occupational Medicine (DOccMed) FTE</t>
  </si>
  <si>
    <t>Doctor with diploma in Occupational Medicine (DOccMed) Clinical Lead</t>
  </si>
  <si>
    <t>Doctor with diploma in Occupational Medicine (DOccMed) Employed</t>
  </si>
  <si>
    <t>Specialist OH Nurse (OHNC, OHND, or PG Dip/MSc) FTE</t>
  </si>
  <si>
    <t>Specialist OH Nurse  (OHNC, OHND, or PG Dip/MSc) Clinical Lead</t>
  </si>
  <si>
    <t>Specialist OH Nurse  (OHNC, OHND, or PG Dip/MSc) Employed</t>
  </si>
  <si>
    <t>Teaching Students NonRegulated Subjects Multiplier</t>
  </si>
  <si>
    <t>Staff Job Specific Assessments ( Specify)</t>
  </si>
  <si>
    <t>Staff Job Specific Assessments workload</t>
  </si>
  <si>
    <t>Staff Job Specific Assessments Document Based Assessment Only</t>
  </si>
  <si>
    <t>Staff Job Specific Assessments Face To Face Appointment</t>
  </si>
  <si>
    <t>Undergraduates Self Referral</t>
  </si>
  <si>
    <t xml:space="preserve">Undergraduates Manager Referral </t>
  </si>
  <si>
    <t>Undergraduates HR Referral</t>
  </si>
  <si>
    <t xml:space="preserve">PostGraduates Self Referral </t>
  </si>
  <si>
    <t xml:space="preserve">PostGraduates Manager Referral </t>
  </si>
  <si>
    <t xml:space="preserve">PostGraduates HR Referral </t>
  </si>
  <si>
    <t>Health Risk Assessments (including pregnancy, DSE etc)</t>
  </si>
  <si>
    <t>Health Risk Assessments (including pregnancy, DSE etc) Face To Face Encounters</t>
  </si>
  <si>
    <t>Health Risk  Assessments (including pregnancy, DSE etc) Document Based Encounters</t>
  </si>
  <si>
    <t xml:space="preserve">KPI Reporting &amp; Analysis (Describe briefly and specify reporting periods) </t>
  </si>
  <si>
    <t>KPI Reporting &amp; Analysis</t>
  </si>
  <si>
    <t>Budget Management (Who is responsible for controlling expenditure within
the allocated budget ?)</t>
  </si>
  <si>
    <t>Are there any general comments you would like to make, to explain, in more detail, any of the data you have entered ?</t>
  </si>
  <si>
    <t>Occupational Health Reports (not relating to individual clients)</t>
  </si>
  <si>
    <t>Training</t>
  </si>
  <si>
    <t>TOTALS</t>
  </si>
  <si>
    <t>OH Clinical Resource (excludes Admin)</t>
  </si>
  <si>
    <t>Total OH Resource (includes Admin)</t>
  </si>
  <si>
    <t>Service Users / Clinical FTE</t>
  </si>
  <si>
    <t>Service Users / OH FTE</t>
  </si>
  <si>
    <t>HEOPS Staffing Guidance</t>
  </si>
  <si>
    <t>Nurse / 1000 Staff : 1 FTE (Range from 0.5 to 2)</t>
  </si>
  <si>
    <t>Doctor / 1000 Staff : 0.25 FTE (Range from 0.1 to 1)</t>
  </si>
  <si>
    <t>Admin / 1000 Staff : 0.5 FTE (Range from 0.25 to 1)</t>
  </si>
  <si>
    <t>HEOPS Staffing Guidance (using Multipliers supplied)</t>
  </si>
  <si>
    <t>Additional Population (allowing for Multipliers supplied)</t>
  </si>
  <si>
    <t>Workload (for University Population)</t>
  </si>
  <si>
    <t>Average</t>
  </si>
  <si>
    <t>Ratio</t>
  </si>
  <si>
    <t>HEOPS 2009 Guidance</t>
  </si>
  <si>
    <t>2014 Actuals</t>
  </si>
  <si>
    <t xml:space="preserve">Workload for University Population including adjustmnt Factor for Undergraduate Student </t>
  </si>
  <si>
    <t xml:space="preserve">Workload for University Population including adjustment Factor for Undergraduate Student </t>
  </si>
  <si>
    <t>0.5 to 2</t>
  </si>
  <si>
    <t>0.1 to 1</t>
  </si>
  <si>
    <t>0.25 to 1</t>
  </si>
  <si>
    <t>Original HEOPS Factor Multiple 2009</t>
  </si>
  <si>
    <t>x0.5 to x2</t>
  </si>
  <si>
    <t>x0.5 to x4</t>
  </si>
  <si>
    <t>Recommended HEOPS Staffing Levels Range 2009</t>
  </si>
  <si>
    <t>Recommended HEOPS Staffing Levels Minimum  2009</t>
  </si>
  <si>
    <t>0.05 to 0.2</t>
  </si>
  <si>
    <t>Per 1000 Population</t>
  </si>
  <si>
    <t>Recommended Minimum Staffing (Range Mid-Point)</t>
  </si>
  <si>
    <t>Face To Face Appointment - Total</t>
  </si>
  <si>
    <t>Document Based Assessment - Total</t>
  </si>
  <si>
    <t>Overall Total</t>
  </si>
  <si>
    <t>Manager Referral Total</t>
  </si>
  <si>
    <t>HR Referral</t>
  </si>
  <si>
    <t>Self Referral Total</t>
  </si>
  <si>
    <t>Total Clinical Encounters</t>
  </si>
  <si>
    <t>Total Referrals</t>
  </si>
  <si>
    <t>No. Referrals / Clinical FTE</t>
  </si>
  <si>
    <t>No. Referrals / OH FTE</t>
  </si>
  <si>
    <t>No. Clinical Encounters / Clinical FTE</t>
  </si>
  <si>
    <t>No. Clinical Encounters / OH FTE</t>
  </si>
  <si>
    <t>Pre- Placement Screening</t>
  </si>
  <si>
    <t>No. Pre- Placement Screenings / Clinical FTE</t>
  </si>
  <si>
    <t>No. Pre- Placement Screenings / OH FTE</t>
  </si>
  <si>
    <t>HHS Students</t>
  </si>
  <si>
    <t>Physiotherapist</t>
  </si>
  <si>
    <t>Commencing This year</t>
  </si>
  <si>
    <t xml:space="preserve">Occupational Health Adviser </t>
  </si>
  <si>
    <t>Occupational Health Manager</t>
  </si>
  <si>
    <t>Termly to certain sub-committees &amp; annualy to HR &amp; HSE committees</t>
  </si>
  <si>
    <t>Medical students SIFT funds - annual bid</t>
  </si>
  <si>
    <t>A</t>
  </si>
  <si>
    <t>B</t>
  </si>
  <si>
    <t>C</t>
  </si>
  <si>
    <t>D</t>
  </si>
  <si>
    <t>E</t>
  </si>
  <si>
    <t>F</t>
  </si>
  <si>
    <t>G</t>
  </si>
  <si>
    <t>H</t>
  </si>
  <si>
    <t>I</t>
  </si>
  <si>
    <t>J</t>
  </si>
  <si>
    <t>K</t>
  </si>
  <si>
    <t>L</t>
  </si>
  <si>
    <t>M</t>
  </si>
  <si>
    <t>N</t>
  </si>
  <si>
    <t>O</t>
  </si>
  <si>
    <t>P</t>
  </si>
  <si>
    <t>Q</t>
  </si>
  <si>
    <t>HEOPS Staff Range v Summary</t>
  </si>
  <si>
    <t>Chart : Service Users / OH FTE</t>
  </si>
  <si>
    <t>Chart : Service Users / Clinical FTE</t>
  </si>
  <si>
    <t>Nurse HEOPS Guidance</t>
  </si>
  <si>
    <t>Doctor HEOPS Guidance</t>
  </si>
  <si>
    <t>Admin HEOPS Guidance</t>
  </si>
  <si>
    <t xml:space="preserve">Nurse / 1000 Staff </t>
  </si>
  <si>
    <t xml:space="preserve">Doctor / 1000 Staff </t>
  </si>
  <si>
    <t xml:space="preserve">Admin / 1000 Staff </t>
  </si>
  <si>
    <t xml:space="preserve">Chart : Nurse / 1000 Staff v HEOPS Guidance </t>
  </si>
  <si>
    <t xml:space="preserve">Chart : Doctor / 1000 Staff v HEOPS Guidance </t>
  </si>
  <si>
    <t xml:space="preserve">Chart : Admin / 1000 Staff v HEOPS Guidance </t>
  </si>
  <si>
    <t>Pre-Placement Screening</t>
  </si>
  <si>
    <t>Referrals</t>
  </si>
  <si>
    <t>Chart : No. Pre- Placement Screenings / Clinical FTE</t>
  </si>
  <si>
    <t>Chart : No. Pre- Placement Screenings / OH FTE</t>
  </si>
  <si>
    <t>Chart : No. Pre- Placement Screenings</t>
  </si>
  <si>
    <t>Total No. Referrals</t>
  </si>
  <si>
    <t>Total No. Clinical Encounters</t>
  </si>
  <si>
    <t>Total No Pre-Placement Screening</t>
  </si>
  <si>
    <t>Chart : Total No. Referrals</t>
  </si>
  <si>
    <t>Chart : No. Referrals / Clinical FTE</t>
  </si>
  <si>
    <t>Chart : No. Referrals / OH FTE</t>
  </si>
  <si>
    <t>Not Stated</t>
  </si>
  <si>
    <t>Faculties Recharged for Services Provided</t>
  </si>
  <si>
    <t>OH deals with staff members only - not students.  Due to the high number of health and social care students, pre-screening is tendered out to local NHS OHS.
This local service will also provide OHP opinions, ill health retirements for staff etc.
Counselling service - 39 employees accessed this service last year.  Amount of sessions could be up to 6 per person, but total number of appointments unknown.</t>
  </si>
  <si>
    <t>The item of service relates to NSI provided by the NHS. I joined the University in January 2014 hence any missing figures could not be found as records were not kept in line with this format. There is a SLA with only one Faculty. Counselling service are available for all but do not sit within the OH service. Physiotherapy referrals are made and the staff and students receive a £5.00 discount if referred from OH.</t>
  </si>
  <si>
    <t>Chart : Total No. Clinical Encounters</t>
  </si>
  <si>
    <t>Chart : No. Clinical Encounters / Clinical FTE</t>
  </si>
  <si>
    <t>Chart : No. Clinical Encounters / OH FTE</t>
  </si>
  <si>
    <t>Chart : KPI Reporting &amp; Analysis</t>
  </si>
  <si>
    <t>Chart : Budget Management</t>
  </si>
  <si>
    <t>Chart : Funding Model</t>
  </si>
  <si>
    <t>Chart : Faculties Recharged for Services Provided</t>
  </si>
  <si>
    <t>Title</t>
  </si>
  <si>
    <t>Sheet</t>
  </si>
  <si>
    <t>Summary of Reports / Charts</t>
  </si>
  <si>
    <t>Service Users FTE</t>
  </si>
  <si>
    <t>Analysis Summary Anonymous</t>
  </si>
  <si>
    <t>County Council - OH Physician contract</t>
  </si>
  <si>
    <t>OH advise/ management referrals/ pre placements</t>
  </si>
  <si>
    <t>Anonymised University Ref</t>
  </si>
  <si>
    <t>Recommended HEOPS Factors 2014 *</t>
  </si>
  <si>
    <t>Recommended Staffing Levels Ranges Based on 2014 *</t>
  </si>
  <si>
    <r>
      <t xml:space="preserve">Recommended Minimum Staffing 
No. Days per month </t>
    </r>
    <r>
      <rPr>
        <b/>
        <sz val="12"/>
        <rFont val="Calibri"/>
        <family val="2"/>
        <scheme val="minor"/>
      </rPr>
      <t xml:space="preserve">(assuming 20 working days) </t>
    </r>
    <r>
      <rPr>
        <b/>
        <sz val="20"/>
        <rFont val="Calibri"/>
        <family val="2"/>
        <scheme val="minor"/>
      </rPr>
      <t>/ 1000 staff</t>
    </r>
  </si>
  <si>
    <r>
      <t>†</t>
    </r>
    <r>
      <rPr>
        <sz val="16"/>
        <color theme="1"/>
        <rFont val="Calibri"/>
        <family val="2"/>
      </rPr>
      <t xml:space="preserve"> At least one of whom is a specialist in OH</t>
    </r>
  </si>
  <si>
    <r>
      <t xml:space="preserve">* </t>
    </r>
    <r>
      <rPr>
        <sz val="16"/>
        <color theme="1"/>
        <rFont val="Calibri"/>
        <family val="2"/>
      </rPr>
      <t>This represents an accurate reflection on the actual current resourcing levels</t>
    </r>
  </si>
  <si>
    <t>Yes. They look after all students ( apart from teaching - pre course fitness only)</t>
  </si>
  <si>
    <t xml:space="preserve">Yes </t>
  </si>
  <si>
    <t>Counsellors</t>
  </si>
  <si>
    <t>H&amp;S Manager</t>
  </si>
  <si>
    <t>Specialist Nurse - Occupational Health</t>
  </si>
  <si>
    <t>R</t>
  </si>
  <si>
    <t xml:space="preserve">169 review appointments (post management referrals) </t>
  </si>
  <si>
    <t>Accredited Specialist Occupational Physician (MFOM / FFOM)</t>
  </si>
  <si>
    <t>Doctor with diploma in Occupational Medicine (DOccMed)</t>
  </si>
  <si>
    <t>Doctor without occupational medicine qualification</t>
  </si>
  <si>
    <t>Universities - Doctors Employed</t>
  </si>
  <si>
    <t>Universities - Nurses Employed</t>
  </si>
  <si>
    <t>Universities - Clinical Lead</t>
  </si>
  <si>
    <t>Nurse</t>
  </si>
  <si>
    <t>Doctor</t>
  </si>
  <si>
    <t>Specialist OH Nurse  (OHNC, OHND, or PG Dip/MSc)</t>
  </si>
  <si>
    <t>Other Nurse without specialist OH training</t>
  </si>
  <si>
    <t>Total</t>
  </si>
  <si>
    <r>
      <t xml:space="preserve">Nurse </t>
    </r>
    <r>
      <rPr>
        <b/>
        <sz val="20"/>
        <rFont val="Calibri"/>
        <family val="2"/>
      </rPr>
      <t>†</t>
    </r>
    <r>
      <rPr>
        <b/>
        <sz val="20"/>
        <rFont val="Calibri"/>
        <family val="2"/>
        <scheme val="minor"/>
      </rPr>
      <t xml:space="preserve">/ 1000 Staff : </t>
    </r>
  </si>
  <si>
    <r>
      <t xml:space="preserve">Doctor </t>
    </r>
    <r>
      <rPr>
        <b/>
        <sz val="20"/>
        <rFont val="Calibri"/>
        <family val="2"/>
      </rPr>
      <t>†</t>
    </r>
    <r>
      <rPr>
        <b/>
        <sz val="20"/>
        <rFont val="Calibri"/>
        <family val="2"/>
        <scheme val="minor"/>
      </rPr>
      <t>/ 1000 Staff :</t>
    </r>
  </si>
  <si>
    <t xml:space="preserve">Admin / 1000 Staff : </t>
  </si>
  <si>
    <t>Chart : Doctor Resource</t>
  </si>
  <si>
    <t>Chart : Nurse Resource</t>
  </si>
  <si>
    <t>Chart : Clinical Lead</t>
  </si>
  <si>
    <t>0.1 to 0.6</t>
  </si>
  <si>
    <t>0.01 to 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</si>
</sst>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2"/>
      <name val="Calibri"/>
      <family val="2"/>
      <scheme val="minor"/>
    </font>
    <font>
      <b/>
      <sz val="13"/>
      <name val="Calibri"/>
      <family val="2"/>
      <scheme val="minor"/>
    </font>
    <font>
      <b/>
      <sz val="13"/>
      <color theme="1"/>
      <name val="Calibri"/>
      <family val="2"/>
      <scheme val="minor"/>
    </font>
    <font>
      <sz val="12"/>
      <name val="Calibri"/>
      <family val="2"/>
      <scheme val="minor"/>
    </font>
    <font>
      <b/>
      <sz val="16"/>
      <name val="Calibri"/>
      <family val="2"/>
      <scheme val="minor"/>
    </font>
    <font>
      <b/>
      <sz val="14"/>
      <name val="Calibri"/>
      <family val="2"/>
      <scheme val="minor"/>
    </font>
    <font>
      <b/>
      <sz val="14"/>
      <color theme="1"/>
      <name val="Calibri"/>
      <family val="2"/>
      <scheme val="minor"/>
    </font>
    <font>
      <sz val="12"/>
      <color theme="1"/>
      <name val="Calibri"/>
      <family val="2"/>
      <scheme val="minor"/>
    </font>
    <font>
      <b/>
      <sz val="20"/>
      <name val="Calibri"/>
      <family val="2"/>
      <scheme val="minor"/>
    </font>
    <font>
      <b/>
      <sz val="20"/>
      <color theme="1"/>
      <name val="Calibri"/>
      <family val="2"/>
      <scheme val="minor"/>
    </font>
    <font>
      <sz val="20"/>
      <color theme="1"/>
      <name val="Calibri"/>
      <family val="2"/>
      <scheme val="minor"/>
    </font>
    <font>
      <b/>
      <sz val="20"/>
      <name val="Calibri"/>
      <family val="2"/>
    </font>
    <font>
      <sz val="20"/>
      <color theme="1"/>
      <name val="Calibri"/>
      <family val="2"/>
    </font>
    <font>
      <sz val="16"/>
      <color theme="1"/>
      <name val="Calibri"/>
      <family val="2"/>
    </font>
    <font>
      <sz val="16"/>
      <color theme="1"/>
      <name val="Calibri"/>
      <family val="2"/>
      <scheme val="minor"/>
    </font>
    <font>
      <b/>
      <sz val="11"/>
      <color theme="1"/>
      <name val="Calibri"/>
      <family val="2"/>
      <scheme val="minor"/>
    </font>
    <font>
      <b/>
      <sz val="12"/>
      <color theme="1"/>
      <name val="Calibri"/>
      <family val="2"/>
      <scheme val="minor"/>
    </font>
    <font>
      <u/>
      <sz val="11"/>
      <color theme="10"/>
      <name val="Calibri"/>
      <family val="2"/>
    </font>
    <font>
      <i/>
      <sz val="10"/>
      <color theme="1"/>
      <name val="Calibri"/>
      <family val="2"/>
      <scheme val="minor"/>
    </font>
    <font>
      <b/>
      <sz val="14"/>
      <color theme="3"/>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1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1454817346722"/>
      </left>
      <right/>
      <top style="thin">
        <color theme="4" tint="0.39991454817346722"/>
      </top>
      <bottom style="thin">
        <color theme="4" tint="0.3999145481734672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theme="4" tint="0.39997558519241921"/>
      </bottom>
      <diagonal/>
    </border>
    <border>
      <left style="thin">
        <color theme="4" tint="0.39994506668294322"/>
      </left>
      <right/>
      <top style="thin">
        <color theme="4" tint="0.39994506668294322"/>
      </top>
      <bottom/>
      <diagonal/>
    </border>
    <border>
      <left style="thin">
        <color theme="4" tint="0.39994506668294322"/>
      </left>
      <right/>
      <top style="thin">
        <color theme="4" tint="0.399945066682943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s>
  <cellStyleXfs count="2">
    <xf numFmtId="0" fontId="0" fillId="0" borderId="0"/>
    <xf numFmtId="0" fontId="18"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horizontal="center"/>
    </xf>
    <xf numFmtId="49" fontId="0" fillId="3" borderId="3" xfId="0" applyNumberFormat="1" applyFont="1" applyFill="1" applyBorder="1" applyAlignment="1">
      <alignment vertical="center" wrapText="1"/>
    </xf>
    <xf numFmtId="0" fontId="0" fillId="3" borderId="3" xfId="0" applyFont="1" applyFill="1" applyBorder="1" applyAlignment="1">
      <alignment horizontal="center" vertical="center"/>
    </xf>
    <xf numFmtId="49" fontId="0" fillId="3" borderId="3" xfId="0" applyNumberFormat="1" applyFont="1" applyFill="1" applyBorder="1" applyAlignment="1">
      <alignment horizontal="center" vertical="center"/>
    </xf>
    <xf numFmtId="49" fontId="0" fillId="0" borderId="3" xfId="0" applyNumberFormat="1" applyFont="1" applyBorder="1" applyAlignment="1">
      <alignment vertical="center" wrapText="1"/>
    </xf>
    <xf numFmtId="0" fontId="0" fillId="0" borderId="3" xfId="0" applyFont="1" applyBorder="1" applyAlignment="1">
      <alignment horizontal="center" vertical="center"/>
    </xf>
    <xf numFmtId="49" fontId="0" fillId="0" borderId="3" xfId="0" applyNumberFormat="1" applyFont="1" applyBorder="1" applyAlignment="1">
      <alignment horizontal="center" vertical="center"/>
    </xf>
    <xf numFmtId="0" fontId="0" fillId="3" borderId="1" xfId="0" applyFont="1" applyFill="1" applyBorder="1" applyAlignment="1">
      <alignment horizontal="center" vertical="center"/>
    </xf>
    <xf numFmtId="49" fontId="0" fillId="3" borderId="1" xfId="0" applyNumberFormat="1" applyFont="1" applyFill="1" applyBorder="1" applyAlignment="1">
      <alignment horizontal="center" vertical="center"/>
    </xf>
    <xf numFmtId="0" fontId="0" fillId="0" borderId="0" xfId="0" applyAlignment="1"/>
    <xf numFmtId="49" fontId="0" fillId="3" borderId="4"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0" fontId="3" fillId="0" borderId="0" xfId="0" applyFont="1" applyAlignment="1">
      <alignment wrapText="1"/>
    </xf>
    <xf numFmtId="49" fontId="1" fillId="4" borderId="3"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0" fillId="0" borderId="0" xfId="0" applyFont="1" applyFill="1" applyAlignment="1">
      <alignment horizontal="left"/>
    </xf>
    <xf numFmtId="49" fontId="4" fillId="0" borderId="3" xfId="0" applyNumberFormat="1"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49" fontId="0" fillId="0" borderId="3" xfId="0" applyNumberFormat="1"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0" fillId="0" borderId="0" xfId="0" applyAlignment="1">
      <alignment wrapText="1"/>
    </xf>
    <xf numFmtId="49" fontId="0" fillId="3" borderId="3" xfId="0" applyNumberFormat="1" applyFont="1" applyFill="1" applyBorder="1" applyAlignment="1">
      <alignment horizontal="center" vertical="top" wrapText="1"/>
    </xf>
    <xf numFmtId="49" fontId="0" fillId="0" borderId="3" xfId="0" applyNumberFormat="1" applyFont="1" applyBorder="1" applyAlignment="1">
      <alignment horizontal="center" vertical="top" wrapText="1"/>
    </xf>
    <xf numFmtId="0" fontId="0" fillId="0" borderId="0" xfId="0" applyAlignment="1">
      <alignment vertical="top" wrapText="1"/>
    </xf>
    <xf numFmtId="49" fontId="0" fillId="3" borderId="3"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vertical="center" wrapText="1"/>
    </xf>
    <xf numFmtId="49" fontId="5" fillId="2" borderId="2" xfId="0" applyNumberFormat="1" applyFont="1" applyFill="1" applyBorder="1" applyAlignment="1">
      <alignment horizontal="center" vertical="center" wrapText="1"/>
    </xf>
    <xf numFmtId="49" fontId="2" fillId="4" borderId="3" xfId="0" applyNumberFormat="1" applyFont="1" applyFill="1" applyBorder="1" applyAlignment="1">
      <alignment horizontal="left" vertical="center" wrapText="1"/>
    </xf>
    <xf numFmtId="0" fontId="6" fillId="0" borderId="3" xfId="0" applyFont="1" applyFill="1" applyBorder="1" applyAlignment="1">
      <alignment horizontal="left" vertical="center"/>
    </xf>
    <xf numFmtId="0" fontId="7" fillId="3" borderId="3" xfId="0" applyFont="1" applyFill="1" applyBorder="1" applyAlignment="1">
      <alignment horizontal="center" vertical="center"/>
    </xf>
    <xf numFmtId="0" fontId="7" fillId="0" borderId="0" xfId="0" applyFont="1" applyAlignment="1"/>
    <xf numFmtId="0" fontId="7" fillId="3" borderId="3" xfId="0" applyNumberFormat="1" applyFont="1" applyFill="1" applyBorder="1" applyAlignment="1">
      <alignment horizontal="center" vertical="center"/>
    </xf>
    <xf numFmtId="164" fontId="7" fillId="3"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 fontId="7" fillId="3"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49" fontId="6" fillId="5" borderId="3" xfId="0" applyNumberFormat="1" applyFont="1" applyFill="1" applyBorder="1" applyAlignment="1">
      <alignment horizontal="left" vertical="center"/>
    </xf>
    <xf numFmtId="0" fontId="7" fillId="0" borderId="3" xfId="0" applyFont="1" applyFill="1" applyBorder="1" applyAlignment="1">
      <alignment horizontal="center" vertical="center"/>
    </xf>
    <xf numFmtId="49" fontId="0" fillId="6" borderId="4" xfId="0" applyNumberFormat="1" applyFont="1" applyFill="1" applyBorder="1" applyAlignment="1">
      <alignment horizontal="center" vertical="center"/>
    </xf>
    <xf numFmtId="1" fontId="8" fillId="0" borderId="0" xfId="0" applyNumberFormat="1" applyFont="1" applyFill="1" applyAlignment="1">
      <alignment horizontal="left"/>
    </xf>
    <xf numFmtId="0" fontId="8" fillId="0" borderId="0" xfId="0" applyFont="1" applyFill="1" applyAlignment="1">
      <alignment horizontal="left"/>
    </xf>
    <xf numFmtId="1" fontId="8" fillId="0" borderId="0" xfId="0" applyNumberFormat="1" applyFont="1" applyFill="1" applyAlignment="1">
      <alignment horizontal="center"/>
    </xf>
    <xf numFmtId="49" fontId="1" fillId="5" borderId="5" xfId="0" applyNumberFormat="1" applyFont="1" applyFill="1" applyBorder="1" applyAlignment="1">
      <alignment horizontal="center" vertical="center"/>
    </xf>
    <xf numFmtId="1" fontId="8" fillId="0" borderId="5" xfId="0" applyNumberFormat="1" applyFont="1" applyFill="1" applyBorder="1" applyAlignment="1">
      <alignment horizontal="center"/>
    </xf>
    <xf numFmtId="2" fontId="7" fillId="3" borderId="3"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49" fontId="6" fillId="7" borderId="3" xfId="0" applyNumberFormat="1" applyFont="1" applyFill="1" applyBorder="1" applyAlignment="1">
      <alignment horizontal="left" vertical="center"/>
    </xf>
    <xf numFmtId="49" fontId="6" fillId="8" borderId="3" xfId="0" applyNumberFormat="1" applyFont="1" applyFill="1" applyBorder="1" applyAlignment="1">
      <alignment horizontal="left" vertical="center"/>
    </xf>
    <xf numFmtId="2" fontId="7" fillId="6" borderId="3"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0" fontId="7"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wrapText="1"/>
    </xf>
    <xf numFmtId="2" fontId="7" fillId="0" borderId="0" xfId="0" applyNumberFormat="1" applyFont="1" applyAlignment="1">
      <alignment horizontal="center"/>
    </xf>
    <xf numFmtId="49" fontId="6"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10" fillId="0" borderId="0" xfId="0" applyFont="1" applyAlignment="1">
      <alignment horizontal="center" wrapText="1"/>
    </xf>
    <xf numFmtId="0" fontId="10" fillId="0" borderId="0" xfId="0" applyFont="1" applyAlignment="1">
      <alignment wrapText="1"/>
    </xf>
    <xf numFmtId="49" fontId="9" fillId="4" borderId="3" xfId="0" applyNumberFormat="1" applyFont="1" applyFill="1" applyBorder="1" applyAlignment="1">
      <alignment horizontal="left" vertical="center" wrapText="1"/>
    </xf>
    <xf numFmtId="49" fontId="9" fillId="4" borderId="3" xfId="0" applyNumberFormat="1" applyFont="1" applyFill="1" applyBorder="1" applyAlignment="1">
      <alignment horizontal="center" vertical="center" wrapText="1"/>
    </xf>
    <xf numFmtId="0" fontId="11" fillId="0" borderId="0" xfId="0" applyFont="1" applyAlignment="1"/>
    <xf numFmtId="49" fontId="9" fillId="8" borderId="3" xfId="0" applyNumberFormat="1" applyFont="1" applyFill="1" applyBorder="1" applyAlignment="1">
      <alignment horizontal="left" vertical="center"/>
    </xf>
    <xf numFmtId="0" fontId="11" fillId="0" borderId="0" xfId="0" applyFont="1" applyAlignment="1">
      <alignment horizontal="center"/>
    </xf>
    <xf numFmtId="49" fontId="9" fillId="7" borderId="3" xfId="0" applyNumberFormat="1" applyFont="1" applyFill="1" applyBorder="1" applyAlignment="1">
      <alignment horizontal="left" vertical="center"/>
    </xf>
    <xf numFmtId="2" fontId="10" fillId="0" borderId="0" xfId="0" applyNumberFormat="1" applyFont="1" applyAlignment="1">
      <alignment horizontal="center"/>
    </xf>
    <xf numFmtId="0" fontId="11" fillId="0" borderId="0" xfId="0" applyFont="1" applyFill="1" applyAlignment="1">
      <alignment horizontal="left"/>
    </xf>
    <xf numFmtId="0" fontId="13" fillId="0" borderId="0" xfId="0" applyFont="1" applyFill="1" applyAlignment="1">
      <alignment horizontal="left"/>
    </xf>
    <xf numFmtId="0" fontId="15" fillId="0" borderId="0" xfId="0" applyFont="1" applyAlignment="1">
      <alignment horizontal="center"/>
    </xf>
    <xf numFmtId="2" fontId="11" fillId="0" borderId="0" xfId="0" applyNumberFormat="1" applyFont="1" applyAlignment="1"/>
    <xf numFmtId="0" fontId="1" fillId="9" borderId="3" xfId="0" applyFont="1" applyFill="1" applyBorder="1" applyAlignment="1">
      <alignment horizontal="left" vertical="center"/>
    </xf>
    <xf numFmtId="0" fontId="16" fillId="3" borderId="3" xfId="0" applyFont="1" applyFill="1" applyBorder="1" applyAlignment="1">
      <alignment horizontal="center" vertical="center"/>
    </xf>
    <xf numFmtId="0" fontId="17" fillId="3" borderId="3" xfId="0" applyFont="1" applyFill="1" applyBorder="1" applyAlignment="1">
      <alignment horizontal="center" vertical="center"/>
    </xf>
    <xf numFmtId="0" fontId="16" fillId="0" borderId="3" xfId="0" applyFont="1" applyBorder="1" applyAlignment="1">
      <alignment horizontal="center" vertical="center"/>
    </xf>
    <xf numFmtId="1" fontId="17" fillId="3" borderId="3" xfId="0" applyNumberFormat="1" applyFont="1" applyFill="1" applyBorder="1" applyAlignment="1">
      <alignment horizontal="center" vertical="center"/>
    </xf>
    <xf numFmtId="1" fontId="17" fillId="0" borderId="3" xfId="0" applyNumberFormat="1" applyFont="1" applyBorder="1" applyAlignment="1">
      <alignment horizontal="center" vertical="center"/>
    </xf>
    <xf numFmtId="1" fontId="16" fillId="0" borderId="3" xfId="0" applyNumberFormat="1" applyFont="1" applyBorder="1" applyAlignment="1">
      <alignment horizontal="center" vertical="center"/>
    </xf>
    <xf numFmtId="0" fontId="6" fillId="5" borderId="3" xfId="0" applyFont="1" applyFill="1" applyBorder="1" applyAlignment="1">
      <alignment horizontal="left"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49" fontId="1" fillId="4" borderId="0" xfId="0" applyNumberFormat="1" applyFont="1" applyFill="1" applyBorder="1" applyAlignment="1">
      <alignment horizontal="left" vertical="center" wrapText="1"/>
    </xf>
    <xf numFmtId="49" fontId="5" fillId="2" borderId="6" xfId="0" applyNumberFormat="1" applyFont="1" applyFill="1" applyBorder="1" applyAlignment="1">
      <alignment horizontal="center" vertical="center" wrapText="1"/>
    </xf>
    <xf numFmtId="49" fontId="0" fillId="3" borderId="6" xfId="0" applyNumberFormat="1" applyFont="1" applyFill="1" applyBorder="1" applyAlignment="1">
      <alignment horizontal="center" vertical="center"/>
    </xf>
    <xf numFmtId="49" fontId="0" fillId="3" borderId="6" xfId="0" applyNumberFormat="1" applyFont="1" applyFill="1" applyBorder="1" applyAlignment="1">
      <alignment horizontal="center" vertical="center" wrapText="1"/>
    </xf>
    <xf numFmtId="49" fontId="1" fillId="4" borderId="6" xfId="0" applyNumberFormat="1" applyFont="1" applyFill="1" applyBorder="1" applyAlignment="1">
      <alignment horizontal="left" vertical="center" wrapText="1"/>
    </xf>
    <xf numFmtId="0" fontId="0" fillId="3" borderId="6"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164" fontId="7" fillId="3" borderId="6"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2" fontId="7" fillId="3" borderId="6" xfId="0" applyNumberFormat="1" applyFont="1" applyFill="1" applyBorder="1" applyAlignment="1">
      <alignment horizontal="center" vertical="center"/>
    </xf>
    <xf numFmtId="0" fontId="16" fillId="3" borderId="6" xfId="0" applyFont="1" applyFill="1" applyBorder="1" applyAlignment="1">
      <alignment horizontal="center" vertical="center"/>
    </xf>
    <xf numFmtId="0" fontId="17" fillId="3" borderId="6" xfId="0" applyFont="1" applyFill="1" applyBorder="1" applyAlignment="1">
      <alignment horizontal="center" vertical="center"/>
    </xf>
    <xf numFmtId="1" fontId="17" fillId="3"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49" fontId="0" fillId="3" borderId="6" xfId="0" applyNumberFormat="1" applyFont="1" applyFill="1" applyBorder="1" applyAlignment="1">
      <alignment horizontal="center" vertical="top" wrapText="1"/>
    </xf>
    <xf numFmtId="49" fontId="0" fillId="3" borderId="6" xfId="0" applyNumberFormat="1" applyFont="1" applyFill="1" applyBorder="1" applyAlignment="1">
      <alignment vertical="center" wrapText="1"/>
    </xf>
    <xf numFmtId="0" fontId="0" fillId="6" borderId="6" xfId="0" applyFill="1" applyBorder="1" applyAlignment="1">
      <alignment horizontal="center"/>
    </xf>
    <xf numFmtId="49" fontId="1" fillId="4" borderId="6" xfId="0" applyNumberFormat="1" applyFont="1" applyFill="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wrapText="1"/>
    </xf>
    <xf numFmtId="0" fontId="7" fillId="0" borderId="6" xfId="0" applyFont="1" applyBorder="1" applyAlignment="1">
      <alignment horizontal="center"/>
    </xf>
    <xf numFmtId="0" fontId="0" fillId="0" borderId="0" xfId="0" applyAlignment="1">
      <alignment horizontal="center" vertical="center" wrapText="1"/>
    </xf>
    <xf numFmtId="0" fontId="0" fillId="0" borderId="6" xfId="0" applyBorder="1" applyAlignment="1">
      <alignment horizontal="center" vertical="center" wrapText="1"/>
    </xf>
    <xf numFmtId="49" fontId="5" fillId="2" borderId="7" xfId="0" applyNumberFormat="1" applyFont="1" applyFill="1" applyBorder="1" applyAlignment="1">
      <alignment horizontal="center" vertical="center" wrapText="1"/>
    </xf>
    <xf numFmtId="49" fontId="0" fillId="0" borderId="9" xfId="0" applyNumberFormat="1" applyFont="1" applyBorder="1" applyAlignment="1">
      <alignment horizontal="center" vertical="center"/>
    </xf>
    <xf numFmtId="49" fontId="0" fillId="3" borderId="8" xfId="0" applyNumberFormat="1" applyFont="1" applyFill="1" applyBorder="1" applyAlignment="1">
      <alignment horizontal="center" vertical="center"/>
    </xf>
    <xf numFmtId="49" fontId="0" fillId="3"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49" fontId="8" fillId="0" borderId="5" xfId="0" applyNumberFormat="1" applyFont="1" applyFill="1" applyBorder="1" applyAlignment="1">
      <alignment horizontal="center"/>
    </xf>
    <xf numFmtId="0" fontId="18" fillId="0" borderId="0" xfId="1" applyAlignment="1" applyProtection="1"/>
    <xf numFmtId="0" fontId="7" fillId="0" borderId="0" xfId="0" applyFont="1"/>
    <xf numFmtId="0" fontId="0" fillId="0" borderId="0" xfId="0" applyFill="1" applyAlignment="1">
      <alignment horizontal="left"/>
    </xf>
    <xf numFmtId="1" fontId="0" fillId="0" borderId="0" xfId="0" applyNumberFormat="1" applyAlignment="1">
      <alignment horizontal="center"/>
    </xf>
    <xf numFmtId="0" fontId="19" fillId="0" borderId="0" xfId="0" applyFont="1" applyFill="1" applyAlignment="1">
      <alignment horizontal="left"/>
    </xf>
    <xf numFmtId="1" fontId="2" fillId="0" borderId="0" xfId="0" applyNumberFormat="1" applyFont="1" applyFill="1" applyBorder="1" applyAlignment="1">
      <alignment horizontal="center" vertical="center" wrapText="1"/>
    </xf>
    <xf numFmtId="0" fontId="0" fillId="0" borderId="0" xfId="0" applyFont="1" applyAlignment="1">
      <alignment horizontal="center"/>
    </xf>
    <xf numFmtId="0" fontId="16" fillId="0" borderId="0" xfId="0" applyFont="1" applyAlignment="1">
      <alignment horizontal="center"/>
    </xf>
    <xf numFmtId="0" fontId="16" fillId="0" borderId="0" xfId="0" applyFont="1" applyAlignment="1"/>
    <xf numFmtId="0" fontId="0" fillId="0" borderId="3" xfId="0" applyFont="1" applyFill="1" applyBorder="1" applyAlignment="1">
      <alignment horizontal="center" vertical="center"/>
    </xf>
    <xf numFmtId="0" fontId="0" fillId="0" borderId="0" xfId="0" applyFont="1" applyFill="1" applyAlignment="1">
      <alignment horizontal="center"/>
    </xf>
    <xf numFmtId="0" fontId="0" fillId="0" borderId="6" xfId="0" applyFont="1" applyFill="1" applyBorder="1" applyAlignment="1">
      <alignment horizontal="center"/>
    </xf>
    <xf numFmtId="0" fontId="0"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3" borderId="6" xfId="0" applyFont="1" applyFill="1" applyBorder="1" applyAlignment="1">
      <alignment horizontal="center" vertical="center" wrapText="1"/>
    </xf>
    <xf numFmtId="49" fontId="0" fillId="3" borderId="4" xfId="0" applyNumberFormat="1" applyFont="1" applyFill="1" applyBorder="1" applyAlignment="1">
      <alignment horizontal="center" vertical="center" wrapText="1"/>
    </xf>
    <xf numFmtId="49" fontId="0" fillId="0" borderId="4" xfId="0" applyNumberFormat="1" applyFont="1" applyBorder="1" applyAlignment="1">
      <alignment horizontal="center" vertical="center" wrapText="1"/>
    </xf>
    <xf numFmtId="49" fontId="0" fillId="6" borderId="4" xfId="0" applyNumberFormat="1" applyFont="1" applyFill="1" applyBorder="1" applyAlignment="1">
      <alignment horizontal="center" vertical="center" wrapText="1"/>
    </xf>
    <xf numFmtId="49" fontId="0" fillId="0" borderId="3" xfId="0" applyNumberFormat="1" applyBorder="1" applyAlignment="1">
      <alignment horizontal="center" vertical="top" wrapText="1"/>
    </xf>
    <xf numFmtId="49" fontId="0" fillId="3" borderId="3" xfId="0" applyNumberFormat="1" applyFill="1" applyBorder="1" applyAlignment="1">
      <alignment horizontal="center" vertical="top" wrapText="1"/>
    </xf>
    <xf numFmtId="49" fontId="0" fillId="0" borderId="3" xfId="0" applyNumberFormat="1" applyBorder="1" applyAlignment="1">
      <alignment horizontal="center" vertical="center" wrapText="1"/>
    </xf>
    <xf numFmtId="0" fontId="0" fillId="0" borderId="6" xfId="0" applyBorder="1" applyAlignment="1">
      <alignment wrapText="1"/>
    </xf>
    <xf numFmtId="49" fontId="0" fillId="3" borderId="3" xfId="0" applyNumberFormat="1" applyFill="1" applyBorder="1" applyAlignment="1">
      <alignment vertical="center" wrapText="1"/>
    </xf>
    <xf numFmtId="49" fontId="1" fillId="5" borderId="5" xfId="0" applyNumberFormat="1" applyFont="1" applyFill="1" applyBorder="1" applyAlignment="1">
      <alignment horizontal="center" vertical="center" wrapText="1"/>
    </xf>
    <xf numFmtId="14" fontId="21" fillId="0" borderId="0" xfId="0" applyNumberFormat="1" applyFont="1" applyAlignment="1">
      <alignment horizontal="center"/>
    </xf>
    <xf numFmtId="0" fontId="0" fillId="0" borderId="0" xfId="0" applyFont="1" applyAlignment="1"/>
    <xf numFmtId="0" fontId="21" fillId="0" borderId="0" xfId="0" applyFont="1" applyAlignment="1">
      <alignment horizontal="center" wrapText="1"/>
    </xf>
    <xf numFmtId="49" fontId="5" fillId="2"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wrapText="1"/>
    </xf>
    <xf numFmtId="49" fontId="0" fillId="3" borderId="14" xfId="0" applyNumberFormat="1" applyFont="1" applyFill="1" applyBorder="1" applyAlignment="1">
      <alignment horizontal="center" vertical="center"/>
    </xf>
    <xf numFmtId="0" fontId="0" fillId="6" borderId="14" xfId="0" applyFill="1" applyBorder="1" applyAlignment="1">
      <alignment horizontal="center" wrapText="1"/>
    </xf>
    <xf numFmtId="49" fontId="1" fillId="4" borderId="14"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6" borderId="14" xfId="0" applyFill="1" applyBorder="1" applyAlignment="1">
      <alignment horizontal="center"/>
    </xf>
    <xf numFmtId="0" fontId="7" fillId="3" borderId="14" xfId="0" applyFont="1" applyFill="1" applyBorder="1" applyAlignment="1">
      <alignment horizontal="center" vertical="center"/>
    </xf>
    <xf numFmtId="0" fontId="0" fillId="6" borderId="14" xfId="0" applyFill="1" applyBorder="1" applyAlignment="1">
      <alignment horizontal="center" vertical="center" wrapText="1"/>
    </xf>
    <xf numFmtId="0" fontId="7" fillId="3" borderId="14"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 fontId="7" fillId="3" borderId="14" xfId="0" applyNumberFormat="1" applyFont="1" applyFill="1" applyBorder="1" applyAlignment="1">
      <alignment horizontal="center" vertical="center"/>
    </xf>
    <xf numFmtId="0" fontId="7" fillId="6" borderId="14" xfId="0" applyFont="1" applyFill="1" applyBorder="1" applyAlignment="1">
      <alignment horizontal="center"/>
    </xf>
    <xf numFmtId="2" fontId="7" fillId="3" borderId="14" xfId="0" applyNumberFormat="1" applyFont="1" applyFill="1" applyBorder="1" applyAlignment="1">
      <alignment horizontal="center" vertical="center"/>
    </xf>
    <xf numFmtId="0" fontId="16" fillId="3" borderId="14" xfId="0" applyFont="1" applyFill="1" applyBorder="1" applyAlignment="1">
      <alignment horizontal="center" vertical="center"/>
    </xf>
    <xf numFmtId="1" fontId="17" fillId="3" borderId="14" xfId="0" applyNumberFormat="1" applyFont="1" applyFill="1" applyBorder="1" applyAlignment="1">
      <alignment horizontal="center" vertical="center"/>
    </xf>
    <xf numFmtId="0" fontId="0" fillId="6" borderId="14" xfId="0" applyFill="1" applyBorder="1" applyAlignment="1">
      <alignment wrapText="1"/>
    </xf>
    <xf numFmtId="49" fontId="1" fillId="4" borderId="14" xfId="0" applyNumberFormat="1" applyFont="1" applyFill="1" applyBorder="1" applyAlignment="1">
      <alignment horizontal="left" vertical="center" wrapText="1"/>
    </xf>
    <xf numFmtId="0" fontId="0" fillId="6" borderId="14" xfId="0" applyFill="1" applyBorder="1" applyAlignment="1">
      <alignment horizontal="center" vertical="top" wrapText="1"/>
    </xf>
    <xf numFmtId="49" fontId="0" fillId="3" borderId="14" xfId="0" applyNumberFormat="1" applyFont="1" applyFill="1" applyBorder="1" applyAlignment="1">
      <alignment vertical="center" wrapText="1"/>
    </xf>
    <xf numFmtId="49" fontId="0" fillId="0" borderId="6" xfId="0" applyNumberFormat="1" applyFont="1" applyBorder="1" applyAlignment="1">
      <alignment horizontal="center" vertical="center"/>
    </xf>
    <xf numFmtId="0" fontId="21" fillId="0" borderId="6" xfId="0" applyFont="1" applyBorder="1" applyAlignment="1">
      <alignment horizontal="center" vertical="center" wrapText="1"/>
    </xf>
    <xf numFmtId="0" fontId="0" fillId="0" borderId="6" xfId="0" applyBorder="1" applyAlignment="1"/>
    <xf numFmtId="0" fontId="7" fillId="0" borderId="6" xfId="0" applyFont="1" applyFill="1" applyBorder="1" applyAlignment="1">
      <alignment horizontal="center" vertical="center"/>
    </xf>
    <xf numFmtId="49" fontId="0"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7" fillId="0" borderId="6" xfId="0" applyFont="1" applyBorder="1" applyAlignment="1"/>
    <xf numFmtId="2" fontId="7" fillId="0" borderId="6" xfId="0" applyNumberFormat="1" applyFont="1" applyFill="1" applyBorder="1" applyAlignment="1">
      <alignment horizontal="center" vertical="center"/>
    </xf>
    <xf numFmtId="0" fontId="16" fillId="0" borderId="6" xfId="0" applyFont="1" applyBorder="1" applyAlignment="1">
      <alignment horizontal="center" vertical="center"/>
    </xf>
    <xf numFmtId="1" fontId="17" fillId="0" borderId="6" xfId="0" applyNumberFormat="1" applyFont="1" applyBorder="1" applyAlignment="1">
      <alignment horizontal="center" vertical="center"/>
    </xf>
    <xf numFmtId="1" fontId="16" fillId="0" borderId="6" xfId="0" applyNumberFormat="1" applyFont="1" applyBorder="1" applyAlignment="1">
      <alignment horizontal="center" vertical="center"/>
    </xf>
    <xf numFmtId="0" fontId="16" fillId="0" borderId="6" xfId="0" applyFont="1" applyFill="1" applyBorder="1" applyAlignment="1">
      <alignment horizontal="center" vertical="center"/>
    </xf>
    <xf numFmtId="0" fontId="0" fillId="0" borderId="6" xfId="0" applyBorder="1" applyAlignment="1">
      <alignment vertical="top" wrapText="1"/>
    </xf>
    <xf numFmtId="49" fontId="2" fillId="4"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xf>
    <xf numFmtId="49" fontId="0" fillId="3" borderId="14"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0" fontId="0" fillId="0" borderId="15" xfId="0" applyBorder="1" applyAlignment="1">
      <alignment wrapText="1"/>
    </xf>
    <xf numFmtId="0" fontId="0" fillId="0" borderId="15" xfId="0" applyBorder="1" applyAlignment="1">
      <alignment horizontal="center"/>
    </xf>
    <xf numFmtId="0" fontId="0" fillId="0" borderId="15" xfId="0" applyBorder="1" applyAlignment="1">
      <alignment horizontal="center" vertical="center" wrapText="1"/>
    </xf>
    <xf numFmtId="0" fontId="0" fillId="0" borderId="15" xfId="0" applyBorder="1" applyAlignment="1">
      <alignment vertical="top" wrapText="1"/>
    </xf>
    <xf numFmtId="49" fontId="0" fillId="0" borderId="1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0" fontId="0" fillId="0" borderId="0" xfId="0" applyAlignment="1">
      <alignment horizontal="center" vertical="center"/>
    </xf>
    <xf numFmtId="0" fontId="20"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xmlns:ns1='http://schemas.microsoft.com/office/infopath/2003/myXSD/2014-06-19T09:09:03'">
  <Schema ID="Schema2" Namespace="http://schemas.microsoft.com/office/infopath/2003/myXSD/2014-06-19T09:09:03">
    <xsd:schema xmlns:xsi="http://www.w3.org/2001/XMLSchema-instance" xmlns:my="http://schemas.microsoft.com/office/infopath/2003/myXSD/2014-06-19T09:09:03" xmlns:xd="http://schemas.microsoft.com/office/infopath/2003" xmlns:xsd="http://www.w3.org/2001/XMLSchema" xmlns="" targetNamespace="http://schemas.microsoft.com/office/infopath/2003/myXSD/2014-06-19T09:09:03">
      <xsd:element name="myFields">
        <xsd:complexType>
          <xsd:sequence>
            <xsd:element ref="my:University_Name" minOccurs="0"/>
            <xsd:element ref="my:Employee" minOccurs="0"/>
            <xsd:element ref="my:Employee_Numbers" minOccurs="0"/>
            <xsd:element ref="my:Postgraduate_student" minOccurs="0"/>
            <xsd:element ref="my:Postgraduate_student_numbers" minOccurs="0"/>
            <xsd:element ref="my:Undergraduate_student" minOccurs="0"/>
            <xsd:element ref="my:Undergraduate_student_numbers" minOccurs="0"/>
            <xsd:element ref="my:External_Clients" minOccurs="0"/>
            <xsd:element ref="my:External_Clients_numbers" minOccurs="0"/>
            <xsd:element ref="my:Other" minOccurs="0"/>
            <xsd:element ref="my:Other_numbers" minOccurs="0"/>
            <xsd:element ref="my:Accredited_Specialist_Occupational_Physician_FTE" minOccurs="0"/>
            <xsd:element ref="my:Accredited_Specialist_Occupational_Physician_Clinical_Lead" minOccurs="0"/>
            <xsd:element ref="my:Accredited_Specialist_Occupational_Physician_Employed" minOccurs="0"/>
            <xsd:element ref="my:Doctor_with_diploma_in_Occupational_Medicine_FTE" minOccurs="0"/>
            <xsd:element ref="my:Doctor_with_diploma_in_Occupational_Medicine_Clinical_Lead" minOccurs="0"/>
            <xsd:element ref="my:Doctor_with_diploma_in_Occupational_Medicine_Employed" minOccurs="0"/>
            <xsd:element ref="my:Doctor_without_occupational_medicine_qualification_FTE" minOccurs="0"/>
            <xsd:element ref="my:Doctor_without_occupational_medicine_qualification_Clinical_Lead" minOccurs="0"/>
            <xsd:element ref="my:Doctor_without_occupational_medicine_qualification_Employed" minOccurs="0"/>
            <xsd:element ref="my:Specialist_OH_Nurse" minOccurs="0"/>
            <xsd:element ref="my:Specialist_OH_Nurse_Clinical_Lead" minOccurs="0"/>
            <xsd:element ref="my:Specialist_OH_Nurse_Employed" minOccurs="0"/>
            <xsd:element ref="my:Other_Nurse_without_specialist_OH_training_FTE" minOccurs="0"/>
            <xsd:element ref="my:Other_Nurse_without_specialist_OH_training_clinical_lead" minOccurs="0"/>
            <xsd:element ref="my:Other_Nurse_without_specialist_OH_training_employed" minOccurs="0"/>
            <xsd:element ref="my:Administrators_FTE" minOccurs="0"/>
            <xsd:element ref="my:Administrators_Clinical_Lead" minOccurs="0"/>
            <xsd:element ref="my:Administrators_Employed" minOccurs="0"/>
            <xsd:element ref="my:Other_specify_FTE" minOccurs="0"/>
            <xsd:element ref="my:Other_specify_clinical_lead" minOccurs="0"/>
            <xsd:element ref="my:Other_specify_employed" minOccurs="0"/>
            <xsd:element ref="my:Research" minOccurs="0"/>
            <xsd:element ref="my:Research_Numbers" minOccurs="0"/>
            <xsd:element ref="my:Medical_students" minOccurs="0"/>
            <xsd:element ref="my:Medical_students_numbers" minOccurs="0"/>
            <xsd:element ref="my:Nursing_students" minOccurs="0"/>
            <xsd:element ref="my:Nursing_students_numbers" minOccurs="0"/>
            <xsd:element ref="my:Veterinary_students" minOccurs="0"/>
            <xsd:element ref="my:Veterinary_students_numbers" minOccurs="0"/>
            <xsd:element ref="my:Dental_students" minOccurs="0"/>
            <xsd:element ref="my:Dental_students_numbers" minOccurs="0"/>
            <xsd:element ref="my:Other_Health_Social_care_students" minOccurs="0"/>
            <xsd:element ref="my:Other_Health_Social_care_students_numbers" minOccurs="0"/>
            <xsd:element ref="my:Teaching_students" minOccurs="0"/>
            <xsd:element ref="my:Teaching_students_numbers" minOccurs="0"/>
            <xsd:element ref="my:Other_KIA" minOccurs="0"/>
            <xsd:element ref="my:Other_KIA_numbers" minOccurs="0"/>
            <xsd:element ref="my:Teaching_students_nonregulated" minOccurs="0"/>
            <xsd:element ref="my:Teaching_students_nonregulated_numbers" minOccurs="0"/>
            <xsd:element ref="my:Other_Specify" minOccurs="0"/>
            <xsd:element ref="my:Research_Passports_workload" minOccurs="0"/>
            <xsd:element ref="my:Research_Passports_FF" minOccurs="0"/>
            <xsd:element ref="my:Research_Passports_DBA" minOccurs="0"/>
            <xsd:element ref="my:Clinical_Honorary_Staff_assessments_workload" minOccurs="0"/>
            <xsd:element ref="my:Clinical_Honorary_Staff_assessments_FF" minOccurs="0"/>
            <xsd:element ref="my:Clinical_Honorary_Staff_assessments_DBA" minOccurs="0"/>
            <xsd:element ref="my:Medical_students_workload" minOccurs="0"/>
            <xsd:element ref="my:Medical_students_FF" minOccurs="0"/>
            <xsd:element ref="my:Medical_students_DBA" minOccurs="0"/>
            <xsd:element ref="my:Nursing_students_workload" minOccurs="0"/>
            <xsd:element ref="my:Nursing_students_FF" minOccurs="0"/>
            <xsd:element ref="my:Nursing_students_DBA" minOccurs="0"/>
            <xsd:element ref="my:Vet_students_workload" minOccurs="0"/>
            <xsd:element ref="my:Vet_students_FF" minOccurs="0"/>
            <xsd:element ref="my:Vet_students_DBA" minOccurs="0"/>
            <xsd:element ref="my:Dental_students_workload" minOccurs="0"/>
            <xsd:element ref="my:Dental_students_FF" minOccurs="0"/>
            <xsd:element ref="my:Dental_students_DBA" minOccurs="0"/>
            <xsd:element ref="my:Other_HealthSocialcare_students_workload" minOccurs="0"/>
            <xsd:element ref="my:Other_HealthSocialcare_students_workload_FF" minOccurs="0"/>
            <xsd:element ref="my:Other_HealthSocialcare_students_workload_DBA" minOccurs="0"/>
            <xsd:element ref="my:Teaching_students_workload" minOccurs="0"/>
            <xsd:element ref="my:Teaching_students_FF" minOccurs="0"/>
            <xsd:element ref="my:Teaching_students_DBA" minOccurs="0"/>
            <xsd:element ref="my:staff_job_Specific_Specify" minOccurs="0"/>
            <xsd:element ref="my:staff_job_Specific_Specify_workload" minOccurs="0"/>
            <xsd:element ref="my:staff_job_Specific_Specify_FF" minOccurs="0"/>
            <xsd:element ref="my:staff_job_Specific_Specify_DBA" minOccurs="0"/>
            <xsd:element ref="my:Statutory_Health_Surveillance" minOccurs="0"/>
            <xsd:element ref="my:Statutory_Health_Surveillance_FF" minOccurs="0"/>
            <xsd:element ref="my:Statutory_Health_Surveillance_DBA" minOccurs="0"/>
            <xsd:element ref="my:Occupational_Immunisations" minOccurs="0"/>
            <xsd:element ref="my:Occupational_Immunisations_FF" minOccurs="0"/>
            <xsd:element ref="my:Occupational_Immunisations_DBA" minOccurs="0"/>
            <xsd:element ref="my:Travel_Health_assessments" minOccurs="0"/>
            <xsd:element ref="my:Travel_Health_assessments_FF" minOccurs="0"/>
            <xsd:element ref="my:Travel_Health_assessments_DBA" minOccurs="0"/>
            <xsd:element ref="my:Physiotherapy_treatment" minOccurs="0"/>
            <xsd:element ref="my:Physiotherapy_treatment_FF" minOccurs="0"/>
            <xsd:element ref="my:Physiotherapy_treatment_DBA" minOccurs="0"/>
            <xsd:element ref="my:Counselling" minOccurs="0"/>
            <xsd:element ref="my:Counselling_FF" minOccurs="0"/>
            <xsd:element ref="my:Counselling_DBA" minOccurs="0"/>
            <xsd:element ref="my:Health_risk_assessments" minOccurs="0"/>
            <xsd:element ref="my:Health_risk_assessments_FF" minOccurs="0"/>
            <xsd:element ref="my:Health_risk_assessments_DBA" minOccurs="0"/>
            <xsd:element ref="my:KPI_Reporting" minOccurs="0"/>
            <xsd:element ref="my:KPI_Reporting_Description" minOccurs="0"/>
            <xsd:element ref="my:Budget_Management" minOccurs="0"/>
            <xsd:element ref="my:Budget_Management_Description" minOccurs="0"/>
            <xsd:element ref="my:Other_Services_Description" minOccurs="0"/>
            <xsd:element ref="my:Other_Services" minOccurs="0"/>
            <xsd:element ref="my:Other_Services_FF" minOccurs="0"/>
            <xsd:element ref="my:Other_Services_DBA" minOccurs="0"/>
            <xsd:element ref="my:Management_reports" minOccurs="0"/>
            <xsd:element ref="my:Formal_reports" minOccurs="0"/>
            <xsd:element ref="my:Other_Reports" minOccurs="0"/>
            <xsd:element ref="my:Other_Reports_Number" minOccurs="0"/>
            <xsd:element ref="my:Fully_funded_from_centre" minOccurs="0"/>
            <xsd:element ref="my:Faculties_recharged" minOccurs="0"/>
            <xsd:element ref="my:Other_Funding_Specify" minOccurs="0"/>
            <xsd:element ref="my:Other_Funding" minOccurs="0"/>
            <xsd:element ref="my:Agree_Collection" minOccurs="0"/>
            <xsd:element ref="my:Name_of_person_completing_questionnaire" minOccurs="0"/>
            <xsd:element ref="my:Professional_title_of_person_completing_questionnaire" minOccurs="0"/>
            <xsd:element ref="my:Email_address_of_person_completing_questionnaire" minOccurs="0"/>
            <xsd:element ref="my:Date_Of_Completion" minOccurs="0"/>
            <xsd:element ref="my:Student_More_Workload" minOccurs="0"/>
            <xsd:element ref="my:Medical_Students_Multiplier" minOccurs="0"/>
            <xsd:element ref="my:Nursing_Students_Multiplier" minOccurs="0"/>
            <xsd:element ref="my:Veterinary_Students_Multiplier" minOccurs="0"/>
            <xsd:element ref="my:management_ill_health_referalls" minOccurs="0"/>
            <xsd:element ref="my:management_ill_health_referalls_FF" minOccurs="0"/>
            <xsd:element ref="my:management_ill_health_referalls_DBA" minOccurs="0"/>
            <xsd:element ref="my:Dental_Students_Multiplier" minOccurs="0"/>
            <xsd:element ref="my:Other_Health_SocialCare_Student_Multiplier" minOccurs="0"/>
            <xsd:element ref="my:Teaching_Students_Multiplier" minOccurs="0"/>
            <xsd:element ref="my:other_specify" minOccurs="0"/>
            <xsd:element ref="my:otherspecifystafftypes" minOccurs="0"/>
            <xsd:element ref="my:Other_Work_Remits_Description_1" minOccurs="0"/>
            <xsd:element ref="my:Other_Work_Remits_1" minOccurs="0"/>
            <xsd:element ref="my:Other_Work_Remits_2" minOccurs="0"/>
            <xsd:element ref="my:Other_Work_Remits_Description_2" minOccurs="0"/>
            <xsd:element ref="my:Other_Work_Remits_3" minOccurs="0"/>
            <xsd:element ref="my:Other_Work_Remits_Description_3" minOccurs="0"/>
            <xsd:element ref="my:Self_Referral_Undergrad" minOccurs="0"/>
            <xsd:element ref="my:Self_Referral_PostGrad" minOccurs="0"/>
            <xsd:element ref="my:Self_Referral_Staff" minOccurs="0"/>
            <xsd:element ref="my:Manager_Referral_Undergrad" minOccurs="0"/>
            <xsd:element ref="my:Manager_Referral_PostGrad" minOccurs="0"/>
            <xsd:element ref="my:Manager_Referral_Staff" minOccurs="0"/>
            <xsd:element ref="my:HR_Referral_Undergrad" minOccurs="0"/>
            <xsd:element ref="my:HR_Referral_PostGrad" minOccurs="0"/>
            <xsd:element ref="my:HR_Referral_Staff" minOccurs="0"/>
            <xsd:element ref="my:Other_Services_Description_2" minOccurs="0"/>
            <xsd:element ref="my:Other_Services_2" minOccurs="0"/>
            <xsd:element ref="my:Other_Services_2_FF" minOccurs="0"/>
            <xsd:element ref="my:Other_Services_2_DBA" minOccurs="0"/>
            <xsd:element ref="my:Other_Services_Description_3" minOccurs="0"/>
            <xsd:element ref="my:Other_SErvices_3" minOccurs="0"/>
            <xsd:element ref="my:Other_Services_3_FF" minOccurs="0"/>
            <xsd:element ref="my:Other_Services_3_DBA" minOccurs="0"/>
            <xsd:element ref="my:Other_Students_Multiplier" minOccurs="0"/>
            <xsd:element ref="my:Teaching_Students_NonRegulated_Multiplier" minOccurs="0"/>
            <xsd:element ref="my:Staff_FF" minOccurs="0"/>
            <xsd:element ref="my:Staff_DBA" minOccurs="0"/>
            <xsd:element ref="my:Students_FF" minOccurs="0"/>
            <xsd:element ref="my:Students_DBA" minOccurs="0"/>
            <xsd:element ref="my:General_Comments" minOccurs="0"/>
            <xsd:element ref="my:Type_Of_Service" minOccurs="0"/>
            <xsd:element ref="my:Any_Other_Provider" minOccurs="0"/>
            <xsd:element ref="my:External_Provider_Funding_Type" minOccurs="0"/>
          </xsd:sequence>
          <xsd:anyAttribute processContents="lax" namespace="http://www.w3.org/XML/1998/namespace"/>
        </xsd:complexType>
      </xsd:element>
      <xsd:element name="University_Name" type="xsd:string"/>
      <xsd:element name="Employee" nillable="true" type="xsd:boolean"/>
      <xsd:element name="Employee_Numbers" nillable="true" type="xsd:integer"/>
      <xsd:element name="Postgraduate_student" nillable="true" type="xsd:boolean"/>
      <xsd:element name="Postgraduate_student_numbers" nillable="true" type="xsd:integer"/>
      <xsd:element name="Undergraduate_student" nillable="true" type="xsd:boolean"/>
      <xsd:element name="Undergraduate_student_numbers" nillable="true" type="xsd:integer"/>
      <xsd:element name="External_Clients" nillable="true" type="xsd:boolean"/>
      <xsd:element name="External_Clients_numbers" nillable="true" type="xsd:integer"/>
      <xsd:element name="Other" nillable="true" type="xsd:boolean"/>
      <xsd:element name="Other_numbers" nillable="true" type="xsd:integer"/>
      <xsd:element name="Accredited_Specialist_Occupational_Physician_FTE" nillable="true" type="xsd:double"/>
      <xsd:element name="Accredited_Specialist_Occupational_Physician_Clinical_Lead" type="xsd:string"/>
      <xsd:element name="Accredited_Specialist_Occupational_Physician_Employed" type="xsd:string"/>
      <xsd:element name="Doctor_with_diploma_in_Occupational_Medicine_FTE" nillable="true" type="xsd:double"/>
      <xsd:element name="Doctor_with_diploma_in_Occupational_Medicine_Clinical_Lead" type="xsd:string"/>
      <xsd:element name="Doctor_with_diploma_in_Occupational_Medicine_Employed" type="xsd:string"/>
      <xsd:element name="Doctor_without_occupational_medicine_qualification_FTE" nillable="true" type="xsd:double"/>
      <xsd:element name="Doctor_without_occupational_medicine_qualification_Clinical_Lead" type="xsd:string"/>
      <xsd:element name="Doctor_without_occupational_medicine_qualification_Employed" type="xsd:string"/>
      <xsd:element name="Specialist_OH_Nurse" nillable="true" type="xsd:double"/>
      <xsd:element name="Specialist_OH_Nurse_Clinical_Lead" type="xsd:string"/>
      <xsd:element name="Specialist_OH_Nurse_Employed" type="xsd:string"/>
      <xsd:element name="Other_Nurse_without_specialist_OH_training_FTE" nillable="true" type="xsd:double"/>
      <xsd:element name="Other_Nurse_without_specialist_OH_training_clinical_lead" type="xsd:string"/>
      <xsd:element name="Other_Nurse_without_specialist_OH_training_employed" type="xsd:string"/>
      <xsd:element name="Administrators_FTE" nillable="true" type="xsd:double"/>
      <xsd:element name="Administrators_Clinical_Lead" type="xsd:string"/>
      <xsd:element name="Administrators_Employed" type="xsd:string"/>
      <xsd:element name="Other_specify_FTE" nillable="true" type="xsd:double"/>
      <xsd:element name="Other_specify_clinical_lead" type="xsd:string"/>
      <xsd:element name="Other_specify_employed" type="xsd:string"/>
      <xsd:element name="Research" nillable="true" type="xsd:boolean"/>
      <xsd:element name="Research_Numbers" nillable="true" type="xsd:integer"/>
      <xsd:element name="Medical_students" nillable="true" type="xsd:boolean"/>
      <xsd:element name="Medical_students_numbers" nillable="true" type="xsd:integer"/>
      <xsd:element name="Nursing_students" nillable="true" type="xsd:boolean"/>
      <xsd:element name="Nursing_students_numbers" nillable="true" type="xsd:integer"/>
      <xsd:element name="Veterinary_students" nillable="true" type="xsd:boolean"/>
      <xsd:element name="Veterinary_students_numbers" nillable="true" type="xsd:integer"/>
      <xsd:element name="Dental_students" nillable="true" type="xsd:boolean"/>
      <xsd:element name="Dental_students_numbers" nillable="true" type="xsd:integer"/>
      <xsd:element name="Other_Health_Social_care_students" nillable="true" type="xsd:boolean"/>
      <xsd:element name="Other_Health_Social_care_students_numbers" nillable="true" type="xsd:integer"/>
      <xsd:element name="Teaching_students" nillable="true" type="xsd:boolean"/>
      <xsd:element name="Teaching_students_numbers" nillable="true" type="xsd:integer"/>
      <xsd:element name="Other_KIA" nillable="true" type="xsd:boolean"/>
      <xsd:element name="Other_KIA_numbers" nillable="true" type="xsd:integer"/>
      <xsd:element name="Teaching_students_nonregulated" nillable="true" type="xsd:boolean"/>
      <xsd:element name="Teaching_students_nonregulated_numbers" nillable="true" type="xsd:integer"/>
      <xsd:element name="Other_Specify" type="xsd:string"/>
      <xsd:element name="Research_Passports_workload" nillable="true" type="xsd:boolean"/>
      <xsd:element name="Research_Passports_FF" nillable="true" type="xsd:integer"/>
      <xsd:element name="Research_Passports_DBA" nillable="true" type="xsd:integer"/>
      <xsd:element name="Clinical_Honorary_Staff_assessments_workload" nillable="true" type="xsd:boolean"/>
      <xsd:element name="Clinical_Honorary_Staff_assessments_FF" nillable="true" type="xsd:integer"/>
      <xsd:element name="Clinical_Honorary_Staff_assessments_DBA" nillable="true" type="xsd:integer"/>
      <xsd:element name="Medical_students_workload" nillable="true" type="xsd:boolean"/>
      <xsd:element name="Medical_students_FF" nillable="true" type="xsd:integer"/>
      <xsd:element name="Medical_students_DBA" nillable="true" type="xsd:integer"/>
      <xsd:element name="Nursing_students_workload" nillable="true" type="xsd:boolean"/>
      <xsd:element name="Nursing_students_FF" nillable="true" type="xsd:integer"/>
      <xsd:element name="Nursing_students_DBA" nillable="true" type="xsd:integer"/>
      <xsd:element name="Vet_students_workload" nillable="true" type="xsd:boolean"/>
      <xsd:element name="Vet_students_FF" nillable="true" type="xsd:integer"/>
      <xsd:element name="Vet_students_DBA" nillable="true" type="xsd:integer"/>
      <xsd:element name="Dental_students_workload" nillable="true" type="xsd:boolean"/>
      <xsd:element name="Dental_students_FF" nillable="true" type="xsd:integer"/>
      <xsd:element name="Dental_students_DBA" nillable="true" type="xsd:integer"/>
      <xsd:element name="Other_HealthSocialcare_students_workload" nillable="true" type="xsd:boolean"/>
      <xsd:element name="Other_HealthSocialcare_students_workload_FF" nillable="true" type="xsd:integer"/>
      <xsd:element name="Other_HealthSocialcare_students_workload_DBA" nillable="true" type="xsd:integer"/>
      <xsd:element name="Teaching_students_workload" nillable="true" type="xsd:boolean"/>
      <xsd:element name="Teaching_students_FF" nillable="true" type="xsd:integer"/>
      <xsd:element name="Teaching_students_DBA" nillable="true" type="xsd:integer"/>
      <xsd:element name="staff_job_Specific_Specify" type="xsd:string"/>
      <xsd:element name="staff_job_Specific_Specify_workload" nillable="true" type="xsd:boolean"/>
      <xsd:element name="staff_job_Specific_Specify_FF" nillable="true" type="xsd:integer"/>
      <xsd:element name="staff_job_Specific_Specify_DBA" nillable="true" type="xsd:integer"/>
      <xsd:element name="Statutory_Health_Surveillance" nillable="true" type="xsd:boolean"/>
      <xsd:element name="Statutory_Health_Surveillance_FF" nillable="true" type="xsd:integer"/>
      <xsd:element name="Statutory_Health_Surveillance_DBA" nillable="true" type="xsd:integer"/>
      <xsd:element name="Occupational_Immunisations" nillable="true" type="xsd:boolean"/>
      <xsd:element name="Occupational_Immunisations_FF" nillable="true" type="xsd:integer"/>
      <xsd:element name="Occupational_Immunisations_DBA" nillable="true" type="xsd:integer"/>
      <xsd:element name="Travel_Health_assessments" nillable="true" type="xsd:boolean"/>
      <xsd:element name="Travel_Health_assessments_FF" nillable="true" type="xsd:integer"/>
      <xsd:element name="Travel_Health_assessments_DBA" nillable="true" type="xsd:integer"/>
      <xsd:element name="Physiotherapy_treatment" nillable="true" type="xsd:boolean"/>
      <xsd:element name="Physiotherapy_treatment_FF" nillable="true" type="xsd:integer"/>
      <xsd:element name="Physiotherapy_treatment_DBA" nillable="true" type="xsd:integer"/>
      <xsd:element name="Counselling" nillable="true" type="xsd:boolean"/>
      <xsd:element name="Counselling_FF" nillable="true" type="xsd:integer"/>
      <xsd:element name="Counselling_DBA" nillable="true" type="xsd:integer"/>
      <xsd:element name="Health_risk_assessments" nillable="true" type="xsd:boolean"/>
      <xsd:element name="Health_risk_assessments_FF" nillable="true" type="xsd:integer"/>
      <xsd:element name="Health_risk_assessments_DBA" nillable="true" type="xsd:integer"/>
      <xsd:element name="KPI_Reporting" nillable="true" type="xsd:boolean"/>
      <xsd:element name="KPI_Reporting_Description" type="xsd:string"/>
      <xsd:element name="Budget_Management" nillable="true" type="xsd:boolean"/>
      <xsd:element name="Budget_Management_Description" type="xsd:string"/>
      <xsd:element name="Other_Services_Description" type="xsd:string"/>
      <xsd:element name="Other_Services" nillable="true" type="xsd:boolean"/>
      <xsd:element name="Other_Services_FF" nillable="true" type="xsd:integer"/>
      <xsd:element name="Other_Services_DBA" nillable="true" type="xsd:integer"/>
      <xsd:element name="Management_reports" nillable="true" type="xsd:integer"/>
      <xsd:element name="Formal_reports" nillable="true" type="xsd:integer"/>
      <xsd:element name="Other_Reports" type="xsd:string"/>
      <xsd:element name="Other_Reports_Number" nillable="true" type="xsd:integer"/>
      <xsd:element name="Fully_funded_from_centre" nillable="true" type="xsd:boolean"/>
      <xsd:element name="Faculties_recharged" nillable="true" type="xsd:boolean"/>
      <xsd:element name="Other_Funding_Specify" type="xsd:string"/>
      <xsd:element name="Other_Funding" nillable="true" type="xsd:boolean"/>
      <xsd:element name="Agree_Collection" nillable="true" type="xsd:boolean"/>
      <xsd:element name="Name_of_person_completing_questionnaire" type="xsd:string"/>
      <xsd:element name="Professional_title_of_person_completing_questionnaire" type="xsd:string"/>
      <xsd:element name="Email_address_of_person_completing_questionnaire" type="xsd:string"/>
      <xsd:element name="Date_Of_Completion" nillable="true" type="xsd:date"/>
      <xsd:element name="Student_More_Workload" nillable="true" type="xsd:boolean"/>
      <xsd:element name="Medical_Students_Multiplier" nillable="true" type="xsd:double"/>
      <xsd:element name="Nursing_Students_Multiplier" nillable="true" type="xsd:double"/>
      <xsd:element name="Veterinary_Students_Multiplier" nillable="true" type="xsd:double"/>
      <xsd:element name="management_ill_health_referalls" nillable="true" type="xsd:boolean"/>
      <xsd:element name="management_ill_health_referalls_FF" nillable="true" type="xsd:integer"/>
      <xsd:element name="management_ill_health_referalls_DBA" nillable="true" type="xsd:integer"/>
      <xsd:element name="Dental_Students_Multiplier" nillable="true" type="xsd:double"/>
      <xsd:element name="Other_Health_SocialCare_Student_Multiplier" nillable="true" type="xsd:double"/>
      <xsd:element name="Teaching_Students_Multiplier" nillable="true" type="xsd:double"/>
      <xsd:element name="other_specify" type="xsd:string"/>
      <xsd:element name="otherspecifystafftypes" type="xsd:string"/>
      <xsd:element name="Other_Work_Remits_Description_1" type="xsd:string"/>
      <xsd:element name="Other_Work_Remits_1" nillable="true" type="xsd:boolean"/>
      <xsd:element name="Other_Work_Remits_2" nillable="true" type="xsd:boolean"/>
      <xsd:element name="Other_Work_Remits_Description_2" type="xsd:string"/>
      <xsd:element name="Other_Work_Remits_3" nillable="true" type="xsd:boolean"/>
      <xsd:element name="Other_Work_Remits_Description_3" type="xsd:string"/>
      <xsd:element name="Self_Referral_Undergrad" nillable="true" type="xsd:integer"/>
      <xsd:element name="Self_Referral_PostGrad" nillable="true" type="xsd:integer"/>
      <xsd:element name="Self_Referral_Staff" nillable="true" type="xsd:integer"/>
      <xsd:element name="Manager_Referral_Undergrad" nillable="true" type="xsd:integer"/>
      <xsd:element name="Manager_Referral_PostGrad" nillable="true" type="xsd:integer"/>
      <xsd:element name="Manager_Referral_Staff" nillable="true" type="xsd:integer"/>
      <xsd:element name="HR_Referral_Undergrad" nillable="true" type="xsd:integer"/>
      <xsd:element name="HR_Referral_PostGrad" nillable="true" type="xsd:integer"/>
      <xsd:element name="HR_Referral_Staff" nillable="true" type="xsd:integer"/>
      <xsd:element name="Other_Services_Description_2" type="xsd:string"/>
      <xsd:element name="Other_Services_2" nillable="true" type="xsd:boolean"/>
      <xsd:element name="Other_Services_2_FF" nillable="true" type="xsd:integer"/>
      <xsd:element name="Other_Services_2_DBA" nillable="true" type="xsd:integer"/>
      <xsd:element name="Other_Services_Description_3" type="xsd:string"/>
      <xsd:element name="Other_SErvices_3" nillable="true" type="xsd:boolean"/>
      <xsd:element name="Other_Services_3_FF" nillable="true" type="xsd:integer"/>
      <xsd:element name="Other_Services_3_DBA" nillable="true" type="xsd:integer"/>
      <xsd:element name="Other_Students_Multiplier" nillable="true" type="xsd:double"/>
      <xsd:element name="Teaching_Students_NonRegulated_Multiplier" nillable="true" type="xsd:double"/>
      <xsd:element name="Staff_FF" nillable="true" type="xsd:integer"/>
      <xsd:element name="Staff_DBA" nillable="true" type="xsd:integer"/>
      <xsd:element name="Students_FF" nillable="true" type="xsd:integer"/>
      <xsd:element name="Students_DBA" nillable="true" type="xsd:integer"/>
      <xsd:element name="General_Comments" type="xsd:string"/>
      <xsd:element name="Type_Of_Service" type="xsd:string"/>
      <xsd:element name="Any_Other_Provider" type="xsd:string"/>
      <xsd:element name="External_Provider_Funding_Type" type="xsd:string"/>
    </xsd:schema>
  </Schema>
  <Map ID="2" Name="myFields_Map1" RootElement="myFields" SchemaID="Schema2" ShowImportExportValidationErrors="false" AutoFit="true" Append="tru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600"/>
          </a:pPr>
          <a:endParaRPr lang="en-US"/>
        </a:p>
      </c:tx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'Service Users FTE'!$B$1</c:f>
              <c:strCache>
                <c:ptCount val="1"/>
                <c:pt idx="0">
                  <c:v>Service Users / Clinical FTE</c:v>
                </c:pt>
              </c:strCache>
            </c:strRef>
          </c:tx>
          <c:invertIfNegative val="0"/>
          <c:cat>
            <c:strRef>
              <c:f>'Service Users FTE'!$A$2:$A$19</c:f>
              <c:strCache>
                <c:ptCount val="18"/>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strCache>
            </c:strRef>
          </c:cat>
          <c:val>
            <c:numRef>
              <c:f>'Service Users FTE'!$B$2:$B$19</c:f>
              <c:numCache>
                <c:formatCode>0</c:formatCode>
                <c:ptCount val="18"/>
                <c:pt idx="0">
                  <c:v>2511.1111111111109</c:v>
                </c:pt>
                <c:pt idx="1">
                  <c:v>5035.2941176470595</c:v>
                </c:pt>
                <c:pt idx="2">
                  <c:v>2115.0234741784038</c:v>
                </c:pt>
                <c:pt idx="3">
                  <c:v>1595.0819672131149</c:v>
                </c:pt>
                <c:pt idx="4">
                  <c:v>2847.2222222222226</c:v>
                </c:pt>
                <c:pt idx="5">
                  <c:v>11241.08108108108</c:v>
                </c:pt>
                <c:pt idx="6">
                  <c:v>11703.636363636362</c:v>
                </c:pt>
                <c:pt idx="7">
                  <c:v>2454.5454545454545</c:v>
                </c:pt>
                <c:pt idx="8">
                  <c:v>1850</c:v>
                </c:pt>
                <c:pt idx="9">
                  <c:v>4730</c:v>
                </c:pt>
                <c:pt idx="10">
                  <c:v>4666.7307692307695</c:v>
                </c:pt>
                <c:pt idx="11">
                  <c:v>4065.5172413793107</c:v>
                </c:pt>
                <c:pt idx="12">
                  <c:v>7764.7058823529414</c:v>
                </c:pt>
                <c:pt idx="13">
                  <c:v>3680</c:v>
                </c:pt>
                <c:pt idx="14">
                  <c:v>1786</c:v>
                </c:pt>
                <c:pt idx="15">
                  <c:v>4093.75</c:v>
                </c:pt>
                <c:pt idx="16">
                  <c:v>2346.1538461538462</c:v>
                </c:pt>
                <c:pt idx="17">
                  <c:v>1176</c:v>
                </c:pt>
              </c:numCache>
            </c:numRef>
          </c:val>
        </c:ser>
        <c:dLbls>
          <c:showLegendKey val="0"/>
          <c:showVal val="0"/>
          <c:showCatName val="0"/>
          <c:showSerName val="0"/>
          <c:showPercent val="0"/>
          <c:showBubbleSize val="0"/>
        </c:dLbls>
        <c:gapWidth val="150"/>
        <c:shape val="box"/>
        <c:axId val="50803200"/>
        <c:axId val="79387392"/>
        <c:axId val="0"/>
      </c:bar3DChart>
      <c:catAx>
        <c:axId val="50803200"/>
        <c:scaling>
          <c:orientation val="minMax"/>
        </c:scaling>
        <c:delete val="0"/>
        <c:axPos val="b"/>
        <c:title>
          <c:tx>
            <c:rich>
              <a:bodyPr/>
              <a:lstStyle/>
              <a:p>
                <a:pPr>
                  <a:defRPr/>
                </a:pPr>
                <a:r>
                  <a:rPr lang="en-GB"/>
                  <a:t>University</a:t>
                </a:r>
              </a:p>
            </c:rich>
          </c:tx>
          <c:layout/>
          <c:overlay val="0"/>
        </c:title>
        <c:majorTickMark val="out"/>
        <c:minorTickMark val="none"/>
        <c:tickLblPos val="nextTo"/>
        <c:crossAx val="79387392"/>
        <c:crosses val="autoZero"/>
        <c:auto val="1"/>
        <c:lblAlgn val="ctr"/>
        <c:lblOffset val="100"/>
        <c:noMultiLvlLbl val="0"/>
      </c:catAx>
      <c:valAx>
        <c:axId val="79387392"/>
        <c:scaling>
          <c:orientation val="minMax"/>
        </c:scaling>
        <c:delete val="0"/>
        <c:axPos val="l"/>
        <c:majorGridlines/>
        <c:title>
          <c:tx>
            <c:rich>
              <a:bodyPr rot="-5400000" vert="horz"/>
              <a:lstStyle/>
              <a:p>
                <a:pPr>
                  <a:defRPr/>
                </a:pPr>
                <a:r>
                  <a:rPr lang="en-GB"/>
                  <a:t>Service</a:t>
                </a:r>
                <a:r>
                  <a:rPr lang="en-GB" baseline="0"/>
                  <a:t> Users / Clinical FTE</a:t>
                </a:r>
                <a:endParaRPr lang="en-GB"/>
              </a:p>
            </c:rich>
          </c:tx>
          <c:layout/>
          <c:overlay val="0"/>
        </c:title>
        <c:numFmt formatCode="0" sourceLinked="1"/>
        <c:majorTickMark val="out"/>
        <c:minorTickMark val="none"/>
        <c:tickLblPos val="nextTo"/>
        <c:crossAx val="5080320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No. Referrals / Clinical FTE</a:t>
            </a:r>
          </a:p>
        </c:rich>
      </c:tx>
      <c:overlay val="0"/>
    </c:title>
    <c:autoTitleDeleted val="0"/>
    <c:plotArea>
      <c:layout/>
      <c:barChart>
        <c:barDir val="col"/>
        <c:grouping val="clustered"/>
        <c:varyColors val="0"/>
        <c:ser>
          <c:idx val="0"/>
          <c:order val="0"/>
          <c:tx>
            <c:strRef>
              <c:f>'Analysis Summary Anonymous'!$A$41</c:f>
              <c:strCache>
                <c:ptCount val="1"/>
                <c:pt idx="0">
                  <c:v>No. Referrals / Clinical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Anonymous'!$B$41:$S$41</c:f>
              <c:numCache>
                <c:formatCode>0</c:formatCode>
                <c:ptCount val="18"/>
                <c:pt idx="0">
                  <c:v>222.5</c:v>
                </c:pt>
                <c:pt idx="1">
                  <c:v>131.19999999999999</c:v>
                </c:pt>
                <c:pt idx="2">
                  <c:v>110.38461538461539</c:v>
                </c:pt>
                <c:pt idx="3">
                  <c:v>489.72972972972968</c:v>
                </c:pt>
                <c:pt idx="4">
                  <c:v>238.75</c:v>
                </c:pt>
                <c:pt idx="5">
                  <c:v>120.83333333333334</c:v>
                </c:pt>
                <c:pt idx="6">
                  <c:v>0</c:v>
                </c:pt>
                <c:pt idx="7">
                  <c:v>155.55555555555554</c:v>
                </c:pt>
                <c:pt idx="8">
                  <c:v>0</c:v>
                </c:pt>
                <c:pt idx="9">
                  <c:v>235.29411764705881</c:v>
                </c:pt>
                <c:pt idx="10">
                  <c:v>650</c:v>
                </c:pt>
                <c:pt idx="11">
                  <c:v>141.9047619047619</c:v>
                </c:pt>
                <c:pt idx="12">
                  <c:v>380</c:v>
                </c:pt>
                <c:pt idx="13">
                  <c:v>332</c:v>
                </c:pt>
                <c:pt idx="14">
                  <c:v>104.09090909090908</c:v>
                </c:pt>
                <c:pt idx="15">
                  <c:v>0</c:v>
                </c:pt>
                <c:pt idx="16">
                  <c:v>0</c:v>
                </c:pt>
                <c:pt idx="17">
                  <c:v>178.0392156862745</c:v>
                </c:pt>
              </c:numCache>
            </c:numRef>
          </c:val>
        </c:ser>
        <c:dLbls>
          <c:showLegendKey val="0"/>
          <c:showVal val="0"/>
          <c:showCatName val="0"/>
          <c:showSerName val="0"/>
          <c:showPercent val="0"/>
          <c:showBubbleSize val="0"/>
        </c:dLbls>
        <c:gapWidth val="150"/>
        <c:axId val="62268416"/>
        <c:axId val="107562112"/>
      </c:barChart>
      <c:catAx>
        <c:axId val="62268416"/>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107562112"/>
        <c:crosses val="autoZero"/>
        <c:auto val="1"/>
        <c:lblAlgn val="ctr"/>
        <c:lblOffset val="100"/>
        <c:noMultiLvlLbl val="0"/>
      </c:catAx>
      <c:valAx>
        <c:axId val="107562112"/>
        <c:scaling>
          <c:orientation val="minMax"/>
        </c:scaling>
        <c:delete val="0"/>
        <c:axPos val="l"/>
        <c:majorGridlines/>
        <c:title>
          <c:tx>
            <c:rich>
              <a:bodyPr rot="-5400000" vert="horz"/>
              <a:lstStyle/>
              <a:p>
                <a:pPr>
                  <a:defRPr sz="1200"/>
                </a:pPr>
                <a:r>
                  <a:rPr lang="en-GB" sz="1200"/>
                  <a:t>No</a:t>
                </a:r>
                <a:r>
                  <a:rPr lang="en-GB" sz="1200" baseline="0"/>
                  <a:t> Referrals / Clinical FTE</a:t>
                </a:r>
              </a:p>
            </c:rich>
          </c:tx>
          <c:overlay val="0"/>
        </c:title>
        <c:numFmt formatCode="0" sourceLinked="1"/>
        <c:majorTickMark val="out"/>
        <c:minorTickMark val="none"/>
        <c:tickLblPos val="nextTo"/>
        <c:crossAx val="6226841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No. Referrals / OH FTE</a:t>
            </a:r>
          </a:p>
        </c:rich>
      </c:tx>
      <c:overlay val="0"/>
    </c:title>
    <c:autoTitleDeleted val="0"/>
    <c:plotArea>
      <c:layout/>
      <c:barChart>
        <c:barDir val="col"/>
        <c:grouping val="clustered"/>
        <c:varyColors val="0"/>
        <c:ser>
          <c:idx val="0"/>
          <c:order val="0"/>
          <c:tx>
            <c:strRef>
              <c:f>'Analysis Summary Anonymous'!$A$42</c:f>
              <c:strCache>
                <c:ptCount val="1"/>
                <c:pt idx="0">
                  <c:v>No. Referrals / OH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Anonymous'!$B$42:$S$42</c:f>
              <c:numCache>
                <c:formatCode>0</c:formatCode>
                <c:ptCount val="18"/>
                <c:pt idx="0">
                  <c:v>159.74358974358975</c:v>
                </c:pt>
                <c:pt idx="1">
                  <c:v>72.888888888888886</c:v>
                </c:pt>
                <c:pt idx="2">
                  <c:v>79.722222222222214</c:v>
                </c:pt>
                <c:pt idx="3">
                  <c:v>421.39534883720933</c:v>
                </c:pt>
                <c:pt idx="4">
                  <c:v>181.9047619047619</c:v>
                </c:pt>
                <c:pt idx="5">
                  <c:v>77.678571428571431</c:v>
                </c:pt>
                <c:pt idx="6">
                  <c:v>0</c:v>
                </c:pt>
                <c:pt idx="7">
                  <c:v>121.73913043478262</c:v>
                </c:pt>
                <c:pt idx="8">
                  <c:v>0</c:v>
                </c:pt>
                <c:pt idx="9">
                  <c:v>210.52631578947367</c:v>
                </c:pt>
                <c:pt idx="10">
                  <c:v>246.55172413793102</c:v>
                </c:pt>
                <c:pt idx="11">
                  <c:v>141.9047619047619</c:v>
                </c:pt>
                <c:pt idx="12">
                  <c:v>380</c:v>
                </c:pt>
                <c:pt idx="13">
                  <c:v>184.44444444444443</c:v>
                </c:pt>
                <c:pt idx="14">
                  <c:v>61.891891891891888</c:v>
                </c:pt>
                <c:pt idx="15">
                  <c:v>0</c:v>
                </c:pt>
                <c:pt idx="16">
                  <c:v>0</c:v>
                </c:pt>
                <c:pt idx="17">
                  <c:v>178.0392156862745</c:v>
                </c:pt>
              </c:numCache>
            </c:numRef>
          </c:val>
        </c:ser>
        <c:dLbls>
          <c:showLegendKey val="0"/>
          <c:showVal val="0"/>
          <c:showCatName val="0"/>
          <c:showSerName val="0"/>
          <c:showPercent val="0"/>
          <c:showBubbleSize val="0"/>
        </c:dLbls>
        <c:gapWidth val="150"/>
        <c:axId val="83908096"/>
        <c:axId val="107563840"/>
      </c:barChart>
      <c:catAx>
        <c:axId val="83908096"/>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107563840"/>
        <c:crosses val="autoZero"/>
        <c:auto val="1"/>
        <c:lblAlgn val="ctr"/>
        <c:lblOffset val="100"/>
        <c:noMultiLvlLbl val="0"/>
      </c:catAx>
      <c:valAx>
        <c:axId val="107563840"/>
        <c:scaling>
          <c:orientation val="minMax"/>
        </c:scaling>
        <c:delete val="0"/>
        <c:axPos val="l"/>
        <c:majorGridlines/>
        <c:title>
          <c:tx>
            <c:rich>
              <a:bodyPr rot="-5400000" vert="horz"/>
              <a:lstStyle/>
              <a:p>
                <a:pPr>
                  <a:defRPr sz="1200"/>
                </a:pPr>
                <a:r>
                  <a:rPr lang="en-GB" sz="1200"/>
                  <a:t>No</a:t>
                </a:r>
                <a:r>
                  <a:rPr lang="en-GB" sz="1200" baseline="0"/>
                  <a:t> Referrals / OH FTE</a:t>
                </a:r>
              </a:p>
            </c:rich>
          </c:tx>
          <c:overlay val="0"/>
        </c:title>
        <c:numFmt formatCode="0" sourceLinked="1"/>
        <c:majorTickMark val="out"/>
        <c:minorTickMark val="none"/>
        <c:tickLblPos val="nextTo"/>
        <c:crossAx val="8390809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'Analysis Summary Anonymous'!$A$44</c:f>
              <c:strCache>
                <c:ptCount val="1"/>
                <c:pt idx="0">
                  <c:v>Total No. Clinical Encounters</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Anonymous'!$B$44:$S$44</c:f>
              <c:numCache>
                <c:formatCode>General</c:formatCode>
                <c:ptCount val="18"/>
                <c:pt idx="0">
                  <c:v>3043</c:v>
                </c:pt>
                <c:pt idx="1">
                  <c:v>1531</c:v>
                </c:pt>
                <c:pt idx="2">
                  <c:v>4940</c:v>
                </c:pt>
                <c:pt idx="3">
                  <c:v>1700</c:v>
                </c:pt>
                <c:pt idx="4">
                  <c:v>1927</c:v>
                </c:pt>
                <c:pt idx="5">
                  <c:v>5391</c:v>
                </c:pt>
                <c:pt idx="6">
                  <c:v>4019</c:v>
                </c:pt>
                <c:pt idx="7">
                  <c:v>537</c:v>
                </c:pt>
                <c:pt idx="8">
                  <c:v>1970</c:v>
                </c:pt>
                <c:pt idx="9">
                  <c:v>5300</c:v>
                </c:pt>
                <c:pt idx="10">
                  <c:v>8567</c:v>
                </c:pt>
                <c:pt idx="11">
                  <c:v>1310</c:v>
                </c:pt>
                <c:pt idx="12">
                  <c:v>640</c:v>
                </c:pt>
                <c:pt idx="13">
                  <c:v>553</c:v>
                </c:pt>
                <c:pt idx="14">
                  <c:v>4786</c:v>
                </c:pt>
                <c:pt idx="15">
                  <c:v>818</c:v>
                </c:pt>
                <c:pt idx="16">
                  <c:v>239</c:v>
                </c:pt>
                <c:pt idx="17">
                  <c:v>584</c:v>
                </c:pt>
              </c:numCache>
            </c:numRef>
          </c:val>
        </c:ser>
        <c:dLbls>
          <c:showLegendKey val="0"/>
          <c:showVal val="0"/>
          <c:showCatName val="0"/>
          <c:showSerName val="0"/>
          <c:showPercent val="0"/>
          <c:showBubbleSize val="0"/>
        </c:dLbls>
        <c:gapWidth val="150"/>
        <c:axId val="83908608"/>
        <c:axId val="107565568"/>
      </c:barChart>
      <c:catAx>
        <c:axId val="83908608"/>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107565568"/>
        <c:crosses val="autoZero"/>
        <c:auto val="1"/>
        <c:lblAlgn val="ctr"/>
        <c:lblOffset val="100"/>
        <c:noMultiLvlLbl val="0"/>
      </c:catAx>
      <c:valAx>
        <c:axId val="107565568"/>
        <c:scaling>
          <c:orientation val="minMax"/>
        </c:scaling>
        <c:delete val="0"/>
        <c:axPos val="l"/>
        <c:majorGridlines/>
        <c:title>
          <c:tx>
            <c:rich>
              <a:bodyPr rot="-5400000" vert="horz"/>
              <a:lstStyle/>
              <a:p>
                <a:pPr>
                  <a:defRPr sz="1200"/>
                </a:pPr>
                <a:r>
                  <a:rPr lang="en-GB" sz="1200"/>
                  <a:t>No. Clinical Encounters</a:t>
                </a:r>
              </a:p>
            </c:rich>
          </c:tx>
          <c:overlay val="0"/>
        </c:title>
        <c:numFmt formatCode="General" sourceLinked="1"/>
        <c:majorTickMark val="out"/>
        <c:minorTickMark val="none"/>
        <c:tickLblPos val="nextTo"/>
        <c:crossAx val="8390860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No. Clinical Encounters / Clinical FTE</a:t>
            </a:r>
          </a:p>
        </c:rich>
      </c:tx>
      <c:overlay val="0"/>
    </c:title>
    <c:autoTitleDeleted val="0"/>
    <c:plotArea>
      <c:layout/>
      <c:barChart>
        <c:barDir val="col"/>
        <c:grouping val="clustered"/>
        <c:varyColors val="0"/>
        <c:ser>
          <c:idx val="0"/>
          <c:order val="0"/>
          <c:tx>
            <c:strRef>
              <c:f>'Analysis Summary Anonymous'!$A$45</c:f>
              <c:strCache>
                <c:ptCount val="1"/>
                <c:pt idx="0">
                  <c:v>No. Clinical Encounters / Clinical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Anonymous'!$B$45:$S$45</c:f>
              <c:numCache>
                <c:formatCode>0</c:formatCode>
                <c:ptCount val="18"/>
                <c:pt idx="0">
                  <c:v>1086.7857142857144</c:v>
                </c:pt>
                <c:pt idx="1">
                  <c:v>612.4</c:v>
                </c:pt>
                <c:pt idx="2">
                  <c:v>1900</c:v>
                </c:pt>
                <c:pt idx="3">
                  <c:v>918.91891891891885</c:v>
                </c:pt>
                <c:pt idx="4">
                  <c:v>602.1875</c:v>
                </c:pt>
                <c:pt idx="5">
                  <c:v>1497.5000000000002</c:v>
                </c:pt>
                <c:pt idx="6">
                  <c:v>788.03921568627459</c:v>
                </c:pt>
                <c:pt idx="7">
                  <c:v>298.33333333333331</c:v>
                </c:pt>
                <c:pt idx="8">
                  <c:v>322.95081967213116</c:v>
                </c:pt>
                <c:pt idx="9">
                  <c:v>1247.0588235294117</c:v>
                </c:pt>
                <c:pt idx="10">
                  <c:v>1947.0454545454543</c:v>
                </c:pt>
                <c:pt idx="11">
                  <c:v>623.80952380952374</c:v>
                </c:pt>
                <c:pt idx="12">
                  <c:v>640</c:v>
                </c:pt>
                <c:pt idx="13">
                  <c:v>553</c:v>
                </c:pt>
                <c:pt idx="14">
                  <c:v>1087.7272727272727</c:v>
                </c:pt>
                <c:pt idx="15">
                  <c:v>157.30769230769229</c:v>
                </c:pt>
                <c:pt idx="16">
                  <c:v>112.20657276995306</c:v>
                </c:pt>
                <c:pt idx="17">
                  <c:v>458.03921568627447</c:v>
                </c:pt>
              </c:numCache>
            </c:numRef>
          </c:val>
        </c:ser>
        <c:dLbls>
          <c:showLegendKey val="0"/>
          <c:showVal val="0"/>
          <c:showCatName val="0"/>
          <c:showSerName val="0"/>
          <c:showPercent val="0"/>
          <c:showBubbleSize val="0"/>
        </c:dLbls>
        <c:gapWidth val="150"/>
        <c:axId val="83909120"/>
        <c:axId val="107567296"/>
      </c:barChart>
      <c:catAx>
        <c:axId val="83909120"/>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107567296"/>
        <c:crosses val="autoZero"/>
        <c:auto val="1"/>
        <c:lblAlgn val="ctr"/>
        <c:lblOffset val="100"/>
        <c:noMultiLvlLbl val="0"/>
      </c:catAx>
      <c:valAx>
        <c:axId val="107567296"/>
        <c:scaling>
          <c:orientation val="minMax"/>
        </c:scaling>
        <c:delete val="0"/>
        <c:axPos val="l"/>
        <c:majorGridlines/>
        <c:title>
          <c:tx>
            <c:rich>
              <a:bodyPr rot="-5400000" vert="horz"/>
              <a:lstStyle/>
              <a:p>
                <a:pPr>
                  <a:defRPr sz="1200"/>
                </a:pPr>
                <a:r>
                  <a:rPr lang="en-GB" sz="1200"/>
                  <a:t>No. Clinical Encounters /Clinical  FTE</a:t>
                </a:r>
              </a:p>
            </c:rich>
          </c:tx>
          <c:overlay val="0"/>
        </c:title>
        <c:numFmt formatCode="0" sourceLinked="1"/>
        <c:majorTickMark val="out"/>
        <c:minorTickMark val="none"/>
        <c:tickLblPos val="nextTo"/>
        <c:crossAx val="8390912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No. Clinical Encounters / OH FTE</a:t>
            </a:r>
          </a:p>
        </c:rich>
      </c:tx>
      <c:overlay val="0"/>
    </c:title>
    <c:autoTitleDeleted val="0"/>
    <c:plotArea>
      <c:layout/>
      <c:barChart>
        <c:barDir val="col"/>
        <c:grouping val="clustered"/>
        <c:varyColors val="0"/>
        <c:ser>
          <c:idx val="0"/>
          <c:order val="0"/>
          <c:tx>
            <c:strRef>
              <c:f>'Analysis Summary Anonymous'!$A$46</c:f>
              <c:strCache>
                <c:ptCount val="1"/>
                <c:pt idx="0">
                  <c:v>No. Clinical Encounters / OH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Anonymous'!$B$46:$S$46</c:f>
              <c:numCache>
                <c:formatCode>0</c:formatCode>
                <c:ptCount val="18"/>
                <c:pt idx="0">
                  <c:v>780.25641025641028</c:v>
                </c:pt>
                <c:pt idx="1">
                  <c:v>340.22222222222223</c:v>
                </c:pt>
                <c:pt idx="2">
                  <c:v>1372.2222222222222</c:v>
                </c:pt>
                <c:pt idx="3">
                  <c:v>790.69767441860472</c:v>
                </c:pt>
                <c:pt idx="4">
                  <c:v>458.8095238095238</c:v>
                </c:pt>
                <c:pt idx="5">
                  <c:v>962.67857142857144</c:v>
                </c:pt>
                <c:pt idx="6">
                  <c:v>467.32558139534888</c:v>
                </c:pt>
                <c:pt idx="7">
                  <c:v>233.47826086956525</c:v>
                </c:pt>
                <c:pt idx="8">
                  <c:v>235.92814371257487</c:v>
                </c:pt>
                <c:pt idx="9">
                  <c:v>1115.7894736842106</c:v>
                </c:pt>
                <c:pt idx="10">
                  <c:v>738.53448275862058</c:v>
                </c:pt>
                <c:pt idx="11">
                  <c:v>623.80952380952374</c:v>
                </c:pt>
                <c:pt idx="12">
                  <c:v>640</c:v>
                </c:pt>
                <c:pt idx="13">
                  <c:v>307.22222222222223</c:v>
                </c:pt>
                <c:pt idx="14">
                  <c:v>646.75675675675677</c:v>
                </c:pt>
                <c:pt idx="15">
                  <c:v>99.756097560975618</c:v>
                </c:pt>
                <c:pt idx="16">
                  <c:v>112.20657276995306</c:v>
                </c:pt>
                <c:pt idx="17">
                  <c:v>458.03921568627447</c:v>
                </c:pt>
              </c:numCache>
            </c:numRef>
          </c:val>
        </c:ser>
        <c:dLbls>
          <c:showLegendKey val="0"/>
          <c:showVal val="0"/>
          <c:showCatName val="0"/>
          <c:showSerName val="0"/>
          <c:showPercent val="0"/>
          <c:showBubbleSize val="0"/>
        </c:dLbls>
        <c:gapWidth val="150"/>
        <c:axId val="83909632"/>
        <c:axId val="107724800"/>
      </c:barChart>
      <c:catAx>
        <c:axId val="83909632"/>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107724800"/>
        <c:crosses val="autoZero"/>
        <c:auto val="1"/>
        <c:lblAlgn val="ctr"/>
        <c:lblOffset val="100"/>
        <c:noMultiLvlLbl val="0"/>
      </c:catAx>
      <c:valAx>
        <c:axId val="107724800"/>
        <c:scaling>
          <c:orientation val="minMax"/>
        </c:scaling>
        <c:delete val="0"/>
        <c:axPos val="l"/>
        <c:majorGridlines/>
        <c:title>
          <c:tx>
            <c:rich>
              <a:bodyPr rot="-5400000" vert="horz"/>
              <a:lstStyle/>
              <a:p>
                <a:pPr>
                  <a:defRPr sz="1200"/>
                </a:pPr>
                <a:r>
                  <a:rPr lang="en-GB" sz="1200"/>
                  <a:t>No. Clinical Encounters /OH FTE</a:t>
                </a:r>
              </a:p>
            </c:rich>
          </c:tx>
          <c:overlay val="0"/>
        </c:title>
        <c:numFmt formatCode="0" sourceLinked="1"/>
        <c:majorTickMark val="out"/>
        <c:minorTickMark val="none"/>
        <c:tickLblPos val="nextTo"/>
        <c:crossAx val="8390963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KPI Reporting</a:t>
            </a:r>
          </a:p>
        </c:rich>
      </c:tx>
      <c:overlay val="0"/>
    </c:title>
    <c:autoTitleDeleted val="0"/>
    <c:plotArea>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'Analysis Summary Anonymous'!$A$49:$A$50</c:f>
              <c:strCache>
                <c:ptCount val="2"/>
                <c:pt idx="0">
                  <c:v>Yes</c:v>
                </c:pt>
                <c:pt idx="1">
                  <c:v>No</c:v>
                </c:pt>
              </c:strCache>
            </c:strRef>
          </c:cat>
          <c:val>
            <c:numRef>
              <c:f>'Analysis Summary Anonymous'!$B$49:$B$50</c:f>
              <c:numCache>
                <c:formatCode>General</c:formatCode>
                <c:ptCount val="2"/>
                <c:pt idx="0">
                  <c:v>14</c:v>
                </c:pt>
                <c:pt idx="1">
                  <c:v>4</c:v>
                </c:pt>
              </c:numCache>
            </c:numRef>
          </c:val>
        </c:ser>
        <c:dLbls>
          <c:showLegendKey val="0"/>
          <c:showVal val="0"/>
          <c:showCatName val="0"/>
          <c:showSerName val="0"/>
          <c:showPercent val="0"/>
          <c:showBubbleSize val="0"/>
        </c:dLbls>
        <c:gapWidth val="150"/>
        <c:axId val="83910144"/>
        <c:axId val="107726528"/>
      </c:barChart>
      <c:catAx>
        <c:axId val="83910144"/>
        <c:scaling>
          <c:orientation val="minMax"/>
        </c:scaling>
        <c:delete val="0"/>
        <c:axPos val="b"/>
        <c:majorTickMark val="out"/>
        <c:minorTickMark val="none"/>
        <c:tickLblPos val="nextTo"/>
        <c:txPr>
          <a:bodyPr/>
          <a:lstStyle/>
          <a:p>
            <a:pPr>
              <a:defRPr sz="1200"/>
            </a:pPr>
            <a:endParaRPr lang="en-US"/>
          </a:p>
        </c:txPr>
        <c:crossAx val="107726528"/>
        <c:crosses val="autoZero"/>
        <c:auto val="1"/>
        <c:lblAlgn val="ctr"/>
        <c:lblOffset val="100"/>
        <c:noMultiLvlLbl val="0"/>
      </c:catAx>
      <c:valAx>
        <c:axId val="107726528"/>
        <c:scaling>
          <c:orientation val="minMax"/>
        </c:scaling>
        <c:delete val="0"/>
        <c:axPos val="l"/>
        <c:majorGridlines/>
        <c:title>
          <c:tx>
            <c:rich>
              <a:bodyPr rot="-5400000" vert="horz"/>
              <a:lstStyle/>
              <a:p>
                <a:pPr>
                  <a:defRPr/>
                </a:pPr>
                <a:r>
                  <a:rPr lang="en-GB"/>
                  <a:t>No.</a:t>
                </a:r>
                <a:r>
                  <a:rPr lang="en-GB" baseline="0"/>
                  <a:t> </a:t>
                </a:r>
                <a:r>
                  <a:rPr lang="en-GB" sz="1200" baseline="0"/>
                  <a:t>Universities</a:t>
                </a:r>
                <a:endParaRPr lang="en-GB"/>
              </a:p>
            </c:rich>
          </c:tx>
          <c:overlay val="0"/>
        </c:title>
        <c:numFmt formatCode="General" sourceLinked="1"/>
        <c:majorTickMark val="out"/>
        <c:minorTickMark val="none"/>
        <c:tickLblPos val="nextTo"/>
        <c:crossAx val="83910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Budget Management</a:t>
            </a:r>
          </a:p>
        </c:rich>
      </c:tx>
      <c:overlay val="0"/>
    </c:title>
    <c:autoTitleDeleted val="0"/>
    <c:plotArea>
      <c:layout/>
      <c:barChart>
        <c:barDir val="col"/>
        <c:grouping val="clustered"/>
        <c:varyColors val="0"/>
        <c:ser>
          <c:idx val="0"/>
          <c:order val="0"/>
          <c:invertIfNegative val="0"/>
          <c:cat>
            <c:strRef>
              <c:f>'Analysis Summary Anonymous'!$A$53:$A$55</c:f>
              <c:strCache>
                <c:ptCount val="3"/>
                <c:pt idx="0">
                  <c:v>Yes</c:v>
                </c:pt>
                <c:pt idx="1">
                  <c:v>No</c:v>
                </c:pt>
                <c:pt idx="2">
                  <c:v>Not Stated</c:v>
                </c:pt>
              </c:strCache>
            </c:strRef>
          </c:cat>
          <c:val>
            <c:numRef>
              <c:f>'Analysis Summary Anonymous'!$B$53:$B$55</c:f>
              <c:numCache>
                <c:formatCode>General</c:formatCode>
                <c:ptCount val="3"/>
                <c:pt idx="0">
                  <c:v>15</c:v>
                </c:pt>
                <c:pt idx="1">
                  <c:v>1</c:v>
                </c:pt>
                <c:pt idx="2">
                  <c:v>2</c:v>
                </c:pt>
              </c:numCache>
            </c:numRef>
          </c:val>
        </c:ser>
        <c:dLbls>
          <c:dLblPos val="outEnd"/>
          <c:showLegendKey val="0"/>
          <c:showVal val="1"/>
          <c:showCatName val="0"/>
          <c:showSerName val="0"/>
          <c:showPercent val="0"/>
          <c:showBubbleSize val="0"/>
        </c:dLbls>
        <c:gapWidth val="150"/>
        <c:axId val="107974656"/>
        <c:axId val="107728256"/>
      </c:barChart>
      <c:catAx>
        <c:axId val="107974656"/>
        <c:scaling>
          <c:orientation val="minMax"/>
        </c:scaling>
        <c:delete val="0"/>
        <c:axPos val="b"/>
        <c:majorTickMark val="out"/>
        <c:minorTickMark val="none"/>
        <c:tickLblPos val="nextTo"/>
        <c:crossAx val="107728256"/>
        <c:crosses val="autoZero"/>
        <c:auto val="1"/>
        <c:lblAlgn val="ctr"/>
        <c:lblOffset val="100"/>
        <c:noMultiLvlLbl val="0"/>
      </c:catAx>
      <c:valAx>
        <c:axId val="107728256"/>
        <c:scaling>
          <c:orientation val="minMax"/>
        </c:scaling>
        <c:delete val="0"/>
        <c:axPos val="l"/>
        <c:majorGridlines/>
        <c:title>
          <c:tx>
            <c:rich>
              <a:bodyPr rot="-5400000" vert="horz"/>
              <a:lstStyle/>
              <a:p>
                <a:pPr>
                  <a:defRPr/>
                </a:pPr>
                <a:r>
                  <a:rPr lang="en-GB"/>
                  <a:t>No.</a:t>
                </a:r>
                <a:r>
                  <a:rPr lang="en-GB" baseline="0"/>
                  <a:t> Universities</a:t>
                </a:r>
                <a:endParaRPr lang="en-GB"/>
              </a:p>
            </c:rich>
          </c:tx>
          <c:overlay val="0"/>
        </c:title>
        <c:numFmt formatCode="General" sourceLinked="1"/>
        <c:majorTickMark val="out"/>
        <c:minorTickMark val="none"/>
        <c:tickLblPos val="nextTo"/>
        <c:crossAx val="107974656"/>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Fully</a:t>
            </a:r>
            <a:r>
              <a:rPr lang="en-US" baseline="0"/>
              <a:t> Funded From The Centre</a:t>
            </a:r>
            <a:endParaRPr lang="en-US"/>
          </a:p>
        </c:rich>
      </c:tx>
      <c:overlay val="0"/>
    </c:title>
    <c:autoTitleDeleted val="0"/>
    <c:plotArea>
      <c:layout/>
      <c:barChart>
        <c:barDir val="col"/>
        <c:grouping val="clustered"/>
        <c:varyColors val="0"/>
        <c:ser>
          <c:idx val="0"/>
          <c:order val="0"/>
          <c:tx>
            <c:strRef>
              <c:f>'Analysis Summary Anonymous'!$B$57</c:f>
              <c:strCache>
                <c:ptCount val="1"/>
                <c:pt idx="0">
                  <c:v>Yes</c:v>
                </c:pt>
              </c:strCache>
            </c:strRef>
          </c:tx>
          <c:invertIfNegative val="0"/>
          <c:cat>
            <c:strRef>
              <c:f>'Analysis Summary Anonymous'!$A$58:$A$60</c:f>
              <c:strCache>
                <c:ptCount val="3"/>
                <c:pt idx="0">
                  <c:v>Yes</c:v>
                </c:pt>
                <c:pt idx="1">
                  <c:v>No</c:v>
                </c:pt>
                <c:pt idx="2">
                  <c:v>Not Stated</c:v>
                </c:pt>
              </c:strCache>
            </c:strRef>
          </c:cat>
          <c:val>
            <c:numRef>
              <c:f>'Analysis Summary Anonymous'!$B$58:$B$60</c:f>
              <c:numCache>
                <c:formatCode>General</c:formatCode>
                <c:ptCount val="3"/>
                <c:pt idx="0">
                  <c:v>15</c:v>
                </c:pt>
                <c:pt idx="1">
                  <c:v>2</c:v>
                </c:pt>
                <c:pt idx="2">
                  <c:v>1</c:v>
                </c:pt>
              </c:numCache>
            </c:numRef>
          </c:val>
        </c:ser>
        <c:dLbls>
          <c:dLblPos val="outEnd"/>
          <c:showLegendKey val="0"/>
          <c:showVal val="1"/>
          <c:showCatName val="0"/>
          <c:showSerName val="0"/>
          <c:showPercent val="0"/>
          <c:showBubbleSize val="0"/>
        </c:dLbls>
        <c:gapWidth val="150"/>
        <c:axId val="107975680"/>
        <c:axId val="107729984"/>
      </c:barChart>
      <c:catAx>
        <c:axId val="107975680"/>
        <c:scaling>
          <c:orientation val="minMax"/>
        </c:scaling>
        <c:delete val="0"/>
        <c:axPos val="b"/>
        <c:majorTickMark val="out"/>
        <c:minorTickMark val="none"/>
        <c:tickLblPos val="nextTo"/>
        <c:crossAx val="107729984"/>
        <c:crosses val="autoZero"/>
        <c:auto val="1"/>
        <c:lblAlgn val="ctr"/>
        <c:lblOffset val="100"/>
        <c:noMultiLvlLbl val="0"/>
      </c:catAx>
      <c:valAx>
        <c:axId val="107729984"/>
        <c:scaling>
          <c:orientation val="minMax"/>
        </c:scaling>
        <c:delete val="0"/>
        <c:axPos val="l"/>
        <c:majorGridlines/>
        <c:title>
          <c:tx>
            <c:rich>
              <a:bodyPr rot="-5400000" vert="horz"/>
              <a:lstStyle/>
              <a:p>
                <a:pPr>
                  <a:defRPr/>
                </a:pPr>
                <a:r>
                  <a:rPr lang="en-GB"/>
                  <a:t>No.</a:t>
                </a:r>
                <a:r>
                  <a:rPr lang="en-GB" baseline="0"/>
                  <a:t> Universities</a:t>
                </a:r>
                <a:endParaRPr lang="en-GB"/>
              </a:p>
            </c:rich>
          </c:tx>
          <c:overlay val="0"/>
        </c:title>
        <c:numFmt formatCode="General" sourceLinked="1"/>
        <c:majorTickMark val="out"/>
        <c:minorTickMark val="none"/>
        <c:tickLblPos val="nextTo"/>
        <c:crossAx val="10797568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Faculties Recharged for Services Provided</a:t>
            </a:r>
          </a:p>
        </c:rich>
      </c:tx>
      <c:overlay val="0"/>
    </c:title>
    <c:autoTitleDeleted val="0"/>
    <c:plotArea>
      <c:layout/>
      <c:barChart>
        <c:barDir val="col"/>
        <c:grouping val="clustered"/>
        <c:varyColors val="0"/>
        <c:ser>
          <c:idx val="0"/>
          <c:order val="0"/>
          <c:tx>
            <c:strRef>
              <c:f>'Analysis Summary Anonymous'!$B$61</c:f>
              <c:strCache>
                <c:ptCount val="1"/>
                <c:pt idx="0">
                  <c:v>Yes</c:v>
                </c:pt>
              </c:strCache>
            </c:strRef>
          </c:tx>
          <c:invertIfNegative val="0"/>
          <c:cat>
            <c:strRef>
              <c:f>'Analysis Summary Anonymous'!$A$62:$A$64</c:f>
              <c:strCache>
                <c:ptCount val="3"/>
                <c:pt idx="0">
                  <c:v>Yes</c:v>
                </c:pt>
                <c:pt idx="1">
                  <c:v>No</c:v>
                </c:pt>
                <c:pt idx="2">
                  <c:v>Not Stated</c:v>
                </c:pt>
              </c:strCache>
            </c:strRef>
          </c:cat>
          <c:val>
            <c:numRef>
              <c:f>'Analysis Summary Anonymous'!$B$62:$B$64</c:f>
              <c:numCache>
                <c:formatCode>General</c:formatCode>
                <c:ptCount val="3"/>
                <c:pt idx="0">
                  <c:v>7</c:v>
                </c:pt>
                <c:pt idx="1">
                  <c:v>8</c:v>
                </c:pt>
                <c:pt idx="2">
                  <c:v>3</c:v>
                </c:pt>
              </c:numCache>
            </c:numRef>
          </c:val>
        </c:ser>
        <c:dLbls>
          <c:dLblPos val="outEnd"/>
          <c:showLegendKey val="0"/>
          <c:showVal val="1"/>
          <c:showCatName val="0"/>
          <c:showSerName val="0"/>
          <c:showPercent val="0"/>
          <c:showBubbleSize val="0"/>
        </c:dLbls>
        <c:gapWidth val="150"/>
        <c:axId val="107976192"/>
        <c:axId val="107731712"/>
      </c:barChart>
      <c:catAx>
        <c:axId val="107976192"/>
        <c:scaling>
          <c:orientation val="minMax"/>
        </c:scaling>
        <c:delete val="0"/>
        <c:axPos val="b"/>
        <c:majorTickMark val="out"/>
        <c:minorTickMark val="none"/>
        <c:tickLblPos val="nextTo"/>
        <c:crossAx val="107731712"/>
        <c:crosses val="autoZero"/>
        <c:auto val="1"/>
        <c:lblAlgn val="ctr"/>
        <c:lblOffset val="100"/>
        <c:noMultiLvlLbl val="0"/>
      </c:catAx>
      <c:valAx>
        <c:axId val="107731712"/>
        <c:scaling>
          <c:orientation val="minMax"/>
        </c:scaling>
        <c:delete val="0"/>
        <c:axPos val="l"/>
        <c:majorGridlines/>
        <c:title>
          <c:tx>
            <c:rich>
              <a:bodyPr rot="-5400000" vert="horz"/>
              <a:lstStyle/>
              <a:p>
                <a:pPr>
                  <a:defRPr/>
                </a:pPr>
                <a:r>
                  <a:rPr lang="en-GB"/>
                  <a:t>No.</a:t>
                </a:r>
                <a:r>
                  <a:rPr lang="en-GB" baseline="0"/>
                  <a:t> Universities</a:t>
                </a:r>
                <a:endParaRPr lang="en-GB"/>
              </a:p>
            </c:rich>
          </c:tx>
          <c:overlay val="0"/>
        </c:title>
        <c:numFmt formatCode="General" sourceLinked="1"/>
        <c:majorTickMark val="out"/>
        <c:minorTickMark val="none"/>
        <c:tickLblPos val="nextTo"/>
        <c:crossAx val="1079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Doctor - Employment Status</a:t>
            </a:r>
          </a:p>
        </c:rich>
      </c:tx>
      <c:overlay val="0"/>
    </c:title>
    <c:autoTitleDeleted val="0"/>
    <c:plotArea>
      <c:layout/>
      <c:barChart>
        <c:barDir val="col"/>
        <c:grouping val="clustered"/>
        <c:varyColors val="0"/>
        <c:ser>
          <c:idx val="0"/>
          <c:order val="0"/>
          <c:tx>
            <c:strRef>
              <c:f>'Analysis Summary Anonymous'!$A$67</c:f>
              <c:strCache>
                <c:ptCount val="1"/>
                <c:pt idx="0">
                  <c:v>Directly Employed</c:v>
                </c:pt>
              </c:strCache>
            </c:strRef>
          </c:tx>
          <c:invertIfNegative val="0"/>
          <c:cat>
            <c:strRef>
              <c:f>'Analysis Summary Anonymous'!$B$66:$D$66</c:f>
              <c:strCache>
                <c:ptCount val="3"/>
                <c:pt idx="0">
                  <c:v>Accredited Specialist Occupational Physician (MFOM / FFOM)</c:v>
                </c:pt>
                <c:pt idx="1">
                  <c:v>Doctor with diploma in Occupational Medicine (DOccMed)</c:v>
                </c:pt>
                <c:pt idx="2">
                  <c:v>Doctor without occupational medicine qualification</c:v>
                </c:pt>
              </c:strCache>
            </c:strRef>
          </c:cat>
          <c:val>
            <c:numRef>
              <c:f>'Analysis Summary Anonymous'!$B$67:$D$67</c:f>
              <c:numCache>
                <c:formatCode>General</c:formatCode>
                <c:ptCount val="3"/>
                <c:pt idx="0">
                  <c:v>4</c:v>
                </c:pt>
                <c:pt idx="1">
                  <c:v>1</c:v>
                </c:pt>
                <c:pt idx="2">
                  <c:v>1</c:v>
                </c:pt>
              </c:numCache>
            </c:numRef>
          </c:val>
        </c:ser>
        <c:ser>
          <c:idx val="1"/>
          <c:order val="1"/>
          <c:tx>
            <c:strRef>
              <c:f>'Analysis Summary Anonymous'!$A$68</c:f>
              <c:strCache>
                <c:ptCount val="1"/>
                <c:pt idx="0">
                  <c:v>Subcontracted</c:v>
                </c:pt>
              </c:strCache>
            </c:strRef>
          </c:tx>
          <c:invertIfNegative val="0"/>
          <c:cat>
            <c:strRef>
              <c:f>'Analysis Summary Anonymous'!$B$66:$D$66</c:f>
              <c:strCache>
                <c:ptCount val="3"/>
                <c:pt idx="0">
                  <c:v>Accredited Specialist Occupational Physician (MFOM / FFOM)</c:v>
                </c:pt>
                <c:pt idx="1">
                  <c:v>Doctor with diploma in Occupational Medicine (DOccMed)</c:v>
                </c:pt>
                <c:pt idx="2">
                  <c:v>Doctor without occupational medicine qualification</c:v>
                </c:pt>
              </c:strCache>
            </c:strRef>
          </c:cat>
          <c:val>
            <c:numRef>
              <c:f>'Analysis Summary Anonymous'!$B$68:$D$68</c:f>
              <c:numCache>
                <c:formatCode>General</c:formatCode>
                <c:ptCount val="3"/>
                <c:pt idx="0">
                  <c:v>9</c:v>
                </c:pt>
                <c:pt idx="1">
                  <c:v>2</c:v>
                </c:pt>
                <c:pt idx="2">
                  <c:v>1</c:v>
                </c:pt>
              </c:numCache>
            </c:numRef>
          </c:val>
        </c:ser>
        <c:dLbls>
          <c:showLegendKey val="0"/>
          <c:showVal val="0"/>
          <c:showCatName val="0"/>
          <c:showSerName val="0"/>
          <c:showPercent val="0"/>
          <c:showBubbleSize val="0"/>
        </c:dLbls>
        <c:gapWidth val="150"/>
        <c:axId val="107978240"/>
        <c:axId val="108209280"/>
      </c:barChart>
      <c:catAx>
        <c:axId val="107978240"/>
        <c:scaling>
          <c:orientation val="minMax"/>
        </c:scaling>
        <c:delete val="0"/>
        <c:axPos val="b"/>
        <c:majorTickMark val="out"/>
        <c:minorTickMark val="none"/>
        <c:tickLblPos val="nextTo"/>
        <c:crossAx val="108209280"/>
        <c:crosses val="autoZero"/>
        <c:auto val="1"/>
        <c:lblAlgn val="ctr"/>
        <c:lblOffset val="100"/>
        <c:noMultiLvlLbl val="0"/>
      </c:catAx>
      <c:valAx>
        <c:axId val="108209280"/>
        <c:scaling>
          <c:orientation val="minMax"/>
        </c:scaling>
        <c:delete val="0"/>
        <c:axPos val="l"/>
        <c:majorGridlines/>
        <c:numFmt formatCode="General" sourceLinked="1"/>
        <c:majorTickMark val="out"/>
        <c:minorTickMark val="none"/>
        <c:tickLblPos val="nextTo"/>
        <c:crossAx val="107978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600"/>
          </a:pPr>
          <a:endParaRPr lang="en-US"/>
        </a:p>
      </c:tx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'Service Users FTE'!$C$1</c:f>
              <c:strCache>
                <c:ptCount val="1"/>
                <c:pt idx="0">
                  <c:v>Service Users / OH FTE</c:v>
                </c:pt>
              </c:strCache>
            </c:strRef>
          </c:tx>
          <c:invertIfNegative val="0"/>
          <c:cat>
            <c:strRef>
              <c:f>'Service Users FTE'!$A$2:$A$19</c:f>
              <c:strCache>
                <c:ptCount val="18"/>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strCache>
            </c:strRef>
          </c:cat>
          <c:val>
            <c:numRef>
              <c:f>'Service Users FTE'!$C$2:$C$19</c:f>
              <c:numCache>
                <c:formatCode>0</c:formatCode>
                <c:ptCount val="18"/>
                <c:pt idx="0">
                  <c:v>1965.217391304348</c:v>
                </c:pt>
                <c:pt idx="1">
                  <c:v>2986.046511627907</c:v>
                </c:pt>
                <c:pt idx="2">
                  <c:v>2115</c:v>
                </c:pt>
                <c:pt idx="3">
                  <c:v>1165.2694610778444</c:v>
                </c:pt>
                <c:pt idx="4">
                  <c:v>1830.3571428571429</c:v>
                </c:pt>
                <c:pt idx="5">
                  <c:v>9672.5581395348836</c:v>
                </c:pt>
                <c:pt idx="6">
                  <c:v>4439.3103448275861</c:v>
                </c:pt>
                <c:pt idx="7">
                  <c:v>1459.4594594594594</c:v>
                </c:pt>
                <c:pt idx="8">
                  <c:v>1850</c:v>
                </c:pt>
                <c:pt idx="9">
                  <c:v>2627.7777777777778</c:v>
                </c:pt>
                <c:pt idx="10">
                  <c:v>2959.3902439024391</c:v>
                </c:pt>
                <c:pt idx="11">
                  <c:v>2947.5</c:v>
                </c:pt>
                <c:pt idx="12">
                  <c:v>6947.3684210526317</c:v>
                </c:pt>
                <c:pt idx="13">
                  <c:v>2044</c:v>
                </c:pt>
                <c:pt idx="14">
                  <c:v>1786</c:v>
                </c:pt>
                <c:pt idx="15">
                  <c:v>3119.0476190476188</c:v>
                </c:pt>
                <c:pt idx="16">
                  <c:v>1694.4444444444443</c:v>
                </c:pt>
                <c:pt idx="17">
                  <c:v>1176</c:v>
                </c:pt>
              </c:numCache>
            </c:numRef>
          </c:val>
        </c:ser>
        <c:dLbls>
          <c:showLegendKey val="0"/>
          <c:showVal val="0"/>
          <c:showCatName val="0"/>
          <c:showSerName val="0"/>
          <c:showPercent val="0"/>
          <c:showBubbleSize val="0"/>
        </c:dLbls>
        <c:gapWidth val="150"/>
        <c:shape val="box"/>
        <c:axId val="50804224"/>
        <c:axId val="50620096"/>
        <c:axId val="0"/>
      </c:bar3DChart>
      <c:catAx>
        <c:axId val="50804224"/>
        <c:scaling>
          <c:orientation val="minMax"/>
        </c:scaling>
        <c:delete val="0"/>
        <c:axPos val="b"/>
        <c:title>
          <c:tx>
            <c:rich>
              <a:bodyPr/>
              <a:lstStyle/>
              <a:p>
                <a:pPr>
                  <a:defRPr/>
                </a:pPr>
                <a:r>
                  <a:rPr lang="en-GB"/>
                  <a:t>University</a:t>
                </a:r>
              </a:p>
            </c:rich>
          </c:tx>
          <c:layout/>
          <c:overlay val="0"/>
        </c:title>
        <c:majorTickMark val="out"/>
        <c:minorTickMark val="none"/>
        <c:tickLblPos val="nextTo"/>
        <c:crossAx val="50620096"/>
        <c:crosses val="autoZero"/>
        <c:auto val="1"/>
        <c:lblAlgn val="ctr"/>
        <c:lblOffset val="100"/>
        <c:noMultiLvlLbl val="0"/>
      </c:catAx>
      <c:valAx>
        <c:axId val="50620096"/>
        <c:scaling>
          <c:orientation val="minMax"/>
        </c:scaling>
        <c:delete val="0"/>
        <c:axPos val="l"/>
        <c:majorGridlines/>
        <c:title>
          <c:tx>
            <c:rich>
              <a:bodyPr rot="-5400000" vert="horz"/>
              <a:lstStyle/>
              <a:p>
                <a:pPr>
                  <a:defRPr/>
                </a:pPr>
                <a:r>
                  <a:rPr lang="en-GB"/>
                  <a:t>Service</a:t>
                </a:r>
                <a:r>
                  <a:rPr lang="en-GB" baseline="0"/>
                  <a:t> Users / OH FTE</a:t>
                </a:r>
                <a:endParaRPr lang="en-GB"/>
              </a:p>
            </c:rich>
          </c:tx>
          <c:layout/>
          <c:overlay val="0"/>
        </c:title>
        <c:numFmt formatCode="0" sourceLinked="1"/>
        <c:majorTickMark val="out"/>
        <c:minorTickMark val="none"/>
        <c:tickLblPos val="nextTo"/>
        <c:crossAx val="5080422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Nurse - Employment Status</a:t>
            </a:r>
          </a:p>
        </c:rich>
      </c:tx>
      <c:overlay val="0"/>
    </c:title>
    <c:autoTitleDeleted val="0"/>
    <c:plotArea>
      <c:layout/>
      <c:barChart>
        <c:barDir val="col"/>
        <c:grouping val="clustered"/>
        <c:varyColors val="0"/>
        <c:ser>
          <c:idx val="0"/>
          <c:order val="0"/>
          <c:tx>
            <c:strRef>
              <c:f>'Analysis Summary Anonymous'!$A$70</c:f>
              <c:strCache>
                <c:ptCount val="1"/>
                <c:pt idx="0">
                  <c:v>Directly Employed</c:v>
                </c:pt>
              </c:strCache>
            </c:strRef>
          </c:tx>
          <c:invertIfNegative val="0"/>
          <c:cat>
            <c:strRef>
              <c:f>'Analysis Summary Anonymous'!$B$69:$C$69</c:f>
              <c:strCache>
                <c:ptCount val="2"/>
                <c:pt idx="0">
                  <c:v>Specialist OH Nurse  (OHNC, OHND, or PG Dip/MSc)</c:v>
                </c:pt>
                <c:pt idx="1">
                  <c:v>Other Nurse without specialist OH training</c:v>
                </c:pt>
              </c:strCache>
            </c:strRef>
          </c:cat>
          <c:val>
            <c:numRef>
              <c:f>'Analysis Summary Anonymous'!$B$70:$C$70</c:f>
              <c:numCache>
                <c:formatCode>General</c:formatCode>
                <c:ptCount val="2"/>
                <c:pt idx="0">
                  <c:v>15</c:v>
                </c:pt>
                <c:pt idx="1">
                  <c:v>5</c:v>
                </c:pt>
              </c:numCache>
            </c:numRef>
          </c:val>
        </c:ser>
        <c:ser>
          <c:idx val="1"/>
          <c:order val="1"/>
          <c:tx>
            <c:strRef>
              <c:f>'Analysis Summary Anonymous'!$A$71</c:f>
              <c:strCache>
                <c:ptCount val="1"/>
                <c:pt idx="0">
                  <c:v>Subcontracted</c:v>
                </c:pt>
              </c:strCache>
            </c:strRef>
          </c:tx>
          <c:invertIfNegative val="0"/>
          <c:cat>
            <c:strRef>
              <c:f>'Analysis Summary Anonymous'!$B$69:$C$69</c:f>
              <c:strCache>
                <c:ptCount val="2"/>
                <c:pt idx="0">
                  <c:v>Specialist OH Nurse  (OHNC, OHND, or PG Dip/MSc)</c:v>
                </c:pt>
                <c:pt idx="1">
                  <c:v>Other Nurse without specialist OH training</c:v>
                </c:pt>
              </c:strCache>
            </c:strRef>
          </c:cat>
          <c:val>
            <c:numRef>
              <c:f>'Analysis Summary Anonymous'!$B$71:$C$71</c:f>
              <c:numCache>
                <c:formatCode>General</c:formatCode>
                <c:ptCount val="2"/>
                <c:pt idx="0">
                  <c:v>0</c:v>
                </c:pt>
                <c:pt idx="1">
                  <c:v>0</c:v>
                </c:pt>
              </c:numCache>
            </c:numRef>
          </c:val>
        </c:ser>
        <c:dLbls>
          <c:showLegendKey val="0"/>
          <c:showVal val="0"/>
          <c:showCatName val="0"/>
          <c:showSerName val="0"/>
          <c:showPercent val="0"/>
          <c:showBubbleSize val="0"/>
        </c:dLbls>
        <c:gapWidth val="150"/>
        <c:axId val="108797952"/>
        <c:axId val="108211584"/>
      </c:barChart>
      <c:catAx>
        <c:axId val="108797952"/>
        <c:scaling>
          <c:orientation val="minMax"/>
        </c:scaling>
        <c:delete val="0"/>
        <c:axPos val="b"/>
        <c:majorTickMark val="out"/>
        <c:minorTickMark val="none"/>
        <c:tickLblPos val="nextTo"/>
        <c:crossAx val="108211584"/>
        <c:crosses val="autoZero"/>
        <c:auto val="1"/>
        <c:lblAlgn val="ctr"/>
        <c:lblOffset val="100"/>
        <c:noMultiLvlLbl val="0"/>
      </c:catAx>
      <c:valAx>
        <c:axId val="108211584"/>
        <c:scaling>
          <c:orientation val="minMax"/>
        </c:scaling>
        <c:delete val="0"/>
        <c:axPos val="l"/>
        <c:majorGridlines/>
        <c:numFmt formatCode="General" sourceLinked="1"/>
        <c:majorTickMark val="out"/>
        <c:minorTickMark val="none"/>
        <c:tickLblPos val="nextTo"/>
        <c:crossAx val="108797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Clinical Lead</a:t>
            </a:r>
          </a:p>
        </c:rich>
      </c:tx>
      <c:overlay val="0"/>
    </c:title>
    <c:autoTitleDeleted val="0"/>
    <c:plotArea>
      <c:layout/>
      <c:barChart>
        <c:barDir val="col"/>
        <c:grouping val="clustered"/>
        <c:varyColors val="0"/>
        <c:ser>
          <c:idx val="0"/>
          <c:order val="0"/>
          <c:tx>
            <c:strRef>
              <c:f>'Analysis Summary Anonymous'!$B$72</c:f>
              <c:strCache>
                <c:ptCount val="1"/>
              </c:strCache>
            </c:strRef>
          </c:tx>
          <c:invertIfNegative val="0"/>
          <c:cat>
            <c:strRef>
              <c:f>'Analysis Summary Anonymous'!$A$73:$A$75</c:f>
              <c:strCache>
                <c:ptCount val="3"/>
                <c:pt idx="0">
                  <c:v>Nurse</c:v>
                </c:pt>
                <c:pt idx="1">
                  <c:v>Doctor</c:v>
                </c:pt>
                <c:pt idx="2">
                  <c:v>Not Stated</c:v>
                </c:pt>
              </c:strCache>
            </c:strRef>
          </c:cat>
          <c:val>
            <c:numRef>
              <c:f>'Analysis Summary Anonymous'!$B$73:$B$75</c:f>
              <c:numCache>
                <c:formatCode>General</c:formatCode>
                <c:ptCount val="3"/>
                <c:pt idx="0">
                  <c:v>10</c:v>
                </c:pt>
                <c:pt idx="1">
                  <c:v>5</c:v>
                </c:pt>
                <c:pt idx="2">
                  <c:v>3</c:v>
                </c:pt>
              </c:numCache>
            </c:numRef>
          </c:val>
        </c:ser>
        <c:dLbls>
          <c:showLegendKey val="0"/>
          <c:showVal val="0"/>
          <c:showCatName val="0"/>
          <c:showSerName val="0"/>
          <c:showPercent val="0"/>
          <c:showBubbleSize val="0"/>
        </c:dLbls>
        <c:gapWidth val="150"/>
        <c:axId val="62267904"/>
        <c:axId val="108213312"/>
      </c:barChart>
      <c:catAx>
        <c:axId val="62267904"/>
        <c:scaling>
          <c:orientation val="minMax"/>
        </c:scaling>
        <c:delete val="0"/>
        <c:axPos val="b"/>
        <c:majorTickMark val="out"/>
        <c:minorTickMark val="none"/>
        <c:tickLblPos val="nextTo"/>
        <c:crossAx val="108213312"/>
        <c:crosses val="autoZero"/>
        <c:auto val="1"/>
        <c:lblAlgn val="ctr"/>
        <c:lblOffset val="100"/>
        <c:noMultiLvlLbl val="0"/>
      </c:catAx>
      <c:valAx>
        <c:axId val="108213312"/>
        <c:scaling>
          <c:orientation val="minMax"/>
        </c:scaling>
        <c:delete val="0"/>
        <c:axPos val="l"/>
        <c:majorGridlines/>
        <c:numFmt formatCode="General" sourceLinked="1"/>
        <c:majorTickMark val="out"/>
        <c:minorTickMark val="none"/>
        <c:tickLblPos val="nextTo"/>
        <c:crossAx val="622679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Nurse / 1000 Staff</a:t>
            </a:r>
            <a:r>
              <a:rPr lang="en-GB" baseline="0"/>
              <a:t> v HEOPS Guidance</a:t>
            </a:r>
            <a:endParaRPr lang="en-GB"/>
          </a:p>
        </c:rich>
      </c:tx>
      <c:overlay val="0"/>
    </c:title>
    <c:autoTitleDeleted val="0"/>
    <c:plotArea>
      <c:layout>
        <c:manualLayout>
          <c:layoutTarget val="inner"/>
          <c:xMode val="edge"/>
          <c:yMode val="edge"/>
          <c:x val="6.3911586671624374E-2"/>
          <c:y val="0.21345478736335005"/>
          <c:w val="0.90336095711725917"/>
          <c:h val="0.68449359263743725"/>
        </c:manualLayout>
      </c:layout>
      <c:barChart>
        <c:barDir val="col"/>
        <c:grouping val="clustered"/>
        <c:varyColors val="0"/>
        <c:ser>
          <c:idx val="0"/>
          <c:order val="0"/>
          <c:tx>
            <c:strRef>
              <c:f>'Analysis Summary Anonymous'!$A$29</c:f>
              <c:strCache>
                <c:ptCount val="1"/>
                <c:pt idx="0">
                  <c:v>Nurse / 1000 Staff </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Anonymous'!$B$29:$S$29</c:f>
              <c:numCache>
                <c:formatCode>0.00</c:formatCode>
                <c:ptCount val="18"/>
                <c:pt idx="0">
                  <c:v>0.14227413980306264</c:v>
                </c:pt>
                <c:pt idx="1">
                  <c:v>0.18939393939393936</c:v>
                </c:pt>
                <c:pt idx="2">
                  <c:v>0.33262373602980311</c:v>
                </c:pt>
                <c:pt idx="3">
                  <c:v>7.6379606645025785E-2</c:v>
                </c:pt>
                <c:pt idx="4">
                  <c:v>0.22900763358778625</c:v>
                </c:pt>
                <c:pt idx="5">
                  <c:v>0.30769230769230771</c:v>
                </c:pt>
                <c:pt idx="6">
                  <c:v>0.14797507788161993</c:v>
                </c:pt>
                <c:pt idx="7">
                  <c:v>0.33185840707964603</c:v>
                </c:pt>
                <c:pt idx="8">
                  <c:v>0.3083247687564234</c:v>
                </c:pt>
                <c:pt idx="9">
                  <c:v>0.10548523206751055</c:v>
                </c:pt>
                <c:pt idx="10">
                  <c:v>5.6363643195593116E-2</c:v>
                </c:pt>
                <c:pt idx="11">
                  <c:v>0.53333333333333333</c:v>
                </c:pt>
                <c:pt idx="12">
                  <c:v>0.54054054054054046</c:v>
                </c:pt>
                <c:pt idx="13">
                  <c:v>0.27173913043478259</c:v>
                </c:pt>
                <c:pt idx="14">
                  <c:v>0.37037037037037035</c:v>
                </c:pt>
                <c:pt idx="15">
                  <c:v>0.1895578357440145</c:v>
                </c:pt>
                <c:pt idx="16">
                  <c:v>0.44395116537180912</c:v>
                </c:pt>
                <c:pt idx="17">
                  <c:v>0.73333333333333339</c:v>
                </c:pt>
              </c:numCache>
            </c:numRef>
          </c:val>
        </c:ser>
        <c:dLbls>
          <c:showLegendKey val="0"/>
          <c:showVal val="0"/>
          <c:showCatName val="0"/>
          <c:showSerName val="0"/>
          <c:showPercent val="0"/>
          <c:showBubbleSize val="0"/>
        </c:dLbls>
        <c:gapWidth val="150"/>
        <c:axId val="50806272"/>
        <c:axId val="50621824"/>
      </c:barChart>
      <c:lineChart>
        <c:grouping val="standard"/>
        <c:varyColors val="0"/>
        <c:ser>
          <c:idx val="1"/>
          <c:order val="1"/>
          <c:tx>
            <c:strRef>
              <c:f>'Analysis Summary Anonymous'!$A$32</c:f>
              <c:strCache>
                <c:ptCount val="1"/>
                <c:pt idx="0">
                  <c:v>Nurse HEOPS Guidance</c:v>
                </c:pt>
              </c:strCache>
            </c:strRef>
          </c:tx>
          <c:spPr>
            <a:ln w="57150"/>
          </c:spPr>
          <c:marker>
            <c:symbol val="none"/>
          </c:marker>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Anonymous'!$B$32:$S$32</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mooth val="0"/>
        </c:ser>
        <c:dLbls>
          <c:showLegendKey val="0"/>
          <c:showVal val="0"/>
          <c:showCatName val="0"/>
          <c:showSerName val="0"/>
          <c:showPercent val="0"/>
          <c:showBubbleSize val="0"/>
        </c:dLbls>
        <c:marker val="1"/>
        <c:smooth val="0"/>
        <c:axId val="50806272"/>
        <c:axId val="50621824"/>
      </c:lineChart>
      <c:catAx>
        <c:axId val="50806272"/>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50621824"/>
        <c:crosses val="autoZero"/>
        <c:auto val="1"/>
        <c:lblAlgn val="ctr"/>
        <c:lblOffset val="100"/>
        <c:noMultiLvlLbl val="0"/>
      </c:catAx>
      <c:valAx>
        <c:axId val="50621824"/>
        <c:scaling>
          <c:orientation val="minMax"/>
        </c:scaling>
        <c:delete val="0"/>
        <c:axPos val="l"/>
        <c:majorGridlines/>
        <c:title>
          <c:tx>
            <c:rich>
              <a:bodyPr rot="-5400000" vert="horz"/>
              <a:lstStyle/>
              <a:p>
                <a:pPr>
                  <a:defRPr sz="1200"/>
                </a:pPr>
                <a:r>
                  <a:rPr lang="en-GB" sz="1200"/>
                  <a:t>Nurse / 1000 Staff</a:t>
                </a:r>
              </a:p>
            </c:rich>
          </c:tx>
          <c:overlay val="0"/>
        </c:title>
        <c:numFmt formatCode="0.00" sourceLinked="1"/>
        <c:majorTickMark val="out"/>
        <c:minorTickMark val="none"/>
        <c:tickLblPos val="nextTo"/>
        <c:crossAx val="50806272"/>
        <c:crosses val="autoZero"/>
        <c:crossBetween val="between"/>
      </c:valAx>
    </c:plotArea>
    <c:legend>
      <c:legendPos val="r"/>
      <c:layout>
        <c:manualLayout>
          <c:xMode val="edge"/>
          <c:yMode val="edge"/>
          <c:x val="0.13192138874989567"/>
          <c:y val="0.10403037144805831"/>
          <c:w val="0.74792536292257872"/>
          <c:h val="6.281733334452820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Doctor / 1000 Staff</a:t>
            </a:r>
            <a:r>
              <a:rPr lang="en-GB" baseline="0"/>
              <a:t> v HEOPS Guidance</a:t>
            </a:r>
            <a:endParaRPr lang="en-GB"/>
          </a:p>
        </c:rich>
      </c:tx>
      <c:overlay val="0"/>
    </c:title>
    <c:autoTitleDeleted val="0"/>
    <c:plotArea>
      <c:layout>
        <c:manualLayout>
          <c:layoutTarget val="inner"/>
          <c:xMode val="edge"/>
          <c:yMode val="edge"/>
          <c:x val="6.3911586671624374E-2"/>
          <c:y val="0.21345478736335011"/>
          <c:w val="0.90336095711725894"/>
          <c:h val="0.68449359263743725"/>
        </c:manualLayout>
      </c:layout>
      <c:barChart>
        <c:barDir val="col"/>
        <c:grouping val="clustered"/>
        <c:varyColors val="0"/>
        <c:ser>
          <c:idx val="0"/>
          <c:order val="0"/>
          <c:tx>
            <c:strRef>
              <c:f>'Analysis Summary Anonymous'!$A$30</c:f>
              <c:strCache>
                <c:ptCount val="1"/>
                <c:pt idx="0">
                  <c:v>Doctor / 1000 Staff </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Anonymous'!$B$30:$S$30</c:f>
              <c:numCache>
                <c:formatCode>0.00</c:formatCode>
                <c:ptCount val="18"/>
                <c:pt idx="0">
                  <c:v>1.1232168931820736E-2</c:v>
                </c:pt>
                <c:pt idx="1">
                  <c:v>1.6469038208168644E-2</c:v>
                </c:pt>
                <c:pt idx="2">
                  <c:v>1.3304949441192124E-2</c:v>
                </c:pt>
                <c:pt idx="3">
                  <c:v>2.3868627076570558E-3</c:v>
                </c:pt>
                <c:pt idx="4">
                  <c:v>7.6335877862595426E-3</c:v>
                </c:pt>
                <c:pt idx="5">
                  <c:v>2.7972027972027972E-2</c:v>
                </c:pt>
                <c:pt idx="6">
                  <c:v>3.1152647975077885E-2</c:v>
                </c:pt>
                <c:pt idx="7">
                  <c:v>1.1061946902654869E-2</c:v>
                </c:pt>
                <c:pt idx="8">
                  <c:v>0.11305241521068859</c:v>
                </c:pt>
                <c:pt idx="9">
                  <c:v>3.2456994482310937E-2</c:v>
                </c:pt>
                <c:pt idx="10">
                  <c:v>1.8787881065197704E-2</c:v>
                </c:pt>
                <c:pt idx="11">
                  <c:v>2.6666666666666668E-2</c:v>
                </c:pt>
                <c:pt idx="12">
                  <c:v>0</c:v>
                </c:pt>
                <c:pt idx="13">
                  <c:v>0</c:v>
                </c:pt>
                <c:pt idx="14">
                  <c:v>1.8518518518518517E-2</c:v>
                </c:pt>
                <c:pt idx="15">
                  <c:v>2.4724935097045368E-2</c:v>
                </c:pt>
                <c:pt idx="16">
                  <c:v>0</c:v>
                </c:pt>
                <c:pt idx="17">
                  <c:v>4.9999999999999996E-2</c:v>
                </c:pt>
              </c:numCache>
            </c:numRef>
          </c:val>
        </c:ser>
        <c:dLbls>
          <c:showLegendKey val="0"/>
          <c:showVal val="0"/>
          <c:showCatName val="0"/>
          <c:showSerName val="0"/>
          <c:showPercent val="0"/>
          <c:showBubbleSize val="0"/>
        </c:dLbls>
        <c:gapWidth val="150"/>
        <c:axId val="62268928"/>
        <c:axId val="50624128"/>
      </c:barChart>
      <c:lineChart>
        <c:grouping val="standard"/>
        <c:varyColors val="0"/>
        <c:ser>
          <c:idx val="1"/>
          <c:order val="1"/>
          <c:tx>
            <c:strRef>
              <c:f>'Analysis Summary Anonymous'!$A$33</c:f>
              <c:strCache>
                <c:ptCount val="1"/>
                <c:pt idx="0">
                  <c:v>Doctor HEOPS Guidance</c:v>
                </c:pt>
              </c:strCache>
            </c:strRef>
          </c:tx>
          <c:spPr>
            <a:ln w="57150"/>
          </c:spPr>
          <c:marker>
            <c:symbol val="none"/>
          </c:marker>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Anonymous'!$B$33:$S$33</c:f>
              <c:numCache>
                <c:formatCode>General</c:formatCode>
                <c:ptCount val="18"/>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numCache>
            </c:numRef>
          </c:val>
          <c:smooth val="0"/>
        </c:ser>
        <c:dLbls>
          <c:showLegendKey val="0"/>
          <c:showVal val="0"/>
          <c:showCatName val="0"/>
          <c:showSerName val="0"/>
          <c:showPercent val="0"/>
          <c:showBubbleSize val="0"/>
        </c:dLbls>
        <c:marker val="1"/>
        <c:smooth val="0"/>
        <c:axId val="62268928"/>
        <c:axId val="50624128"/>
      </c:lineChart>
      <c:catAx>
        <c:axId val="62268928"/>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50624128"/>
        <c:crosses val="autoZero"/>
        <c:auto val="1"/>
        <c:lblAlgn val="ctr"/>
        <c:lblOffset val="100"/>
        <c:noMultiLvlLbl val="0"/>
      </c:catAx>
      <c:valAx>
        <c:axId val="50624128"/>
        <c:scaling>
          <c:orientation val="minMax"/>
        </c:scaling>
        <c:delete val="0"/>
        <c:axPos val="l"/>
        <c:majorGridlines/>
        <c:title>
          <c:tx>
            <c:rich>
              <a:bodyPr rot="-5400000" vert="horz"/>
              <a:lstStyle/>
              <a:p>
                <a:pPr>
                  <a:defRPr sz="1200"/>
                </a:pPr>
                <a:r>
                  <a:rPr lang="en-GB" sz="1200"/>
                  <a:t>Doctor / 1000 Staff</a:t>
                </a:r>
              </a:p>
            </c:rich>
          </c:tx>
          <c:overlay val="0"/>
        </c:title>
        <c:numFmt formatCode="0.00" sourceLinked="1"/>
        <c:majorTickMark val="out"/>
        <c:minorTickMark val="none"/>
        <c:tickLblPos val="nextTo"/>
        <c:crossAx val="62268928"/>
        <c:crosses val="autoZero"/>
        <c:crossBetween val="between"/>
      </c:valAx>
    </c:plotArea>
    <c:legend>
      <c:legendPos val="r"/>
      <c:layout>
        <c:manualLayout>
          <c:xMode val="edge"/>
          <c:yMode val="edge"/>
          <c:x val="0.13192138874989576"/>
          <c:y val="0.10403037144805836"/>
          <c:w val="0.74792536292257894"/>
          <c:h val="6.2817333344528256E-2"/>
        </c:manualLayout>
      </c:layout>
      <c:overlay val="0"/>
      <c:txPr>
        <a:bodyPr/>
        <a:lstStyle/>
        <a:p>
          <a:pPr>
            <a:defRPr sz="1200"/>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Admin / 1000 Staff</a:t>
            </a:r>
            <a:r>
              <a:rPr lang="en-GB" baseline="0"/>
              <a:t> v HEOPS Guidance</a:t>
            </a:r>
            <a:endParaRPr lang="en-GB"/>
          </a:p>
        </c:rich>
      </c:tx>
      <c:overlay val="0"/>
    </c:title>
    <c:autoTitleDeleted val="0"/>
    <c:plotArea>
      <c:layout>
        <c:manualLayout>
          <c:layoutTarget val="inner"/>
          <c:xMode val="edge"/>
          <c:yMode val="edge"/>
          <c:x val="6.3911586671624374E-2"/>
          <c:y val="0.21345478736335016"/>
          <c:w val="0.9033609571172585"/>
          <c:h val="0.68449359263743725"/>
        </c:manualLayout>
      </c:layout>
      <c:barChart>
        <c:barDir val="col"/>
        <c:grouping val="clustered"/>
        <c:varyColors val="0"/>
        <c:ser>
          <c:idx val="0"/>
          <c:order val="0"/>
          <c:tx>
            <c:strRef>
              <c:f>'Analysis Summary Anonymous'!$A$31</c:f>
              <c:strCache>
                <c:ptCount val="1"/>
                <c:pt idx="0">
                  <c:v>Admin / 1000 Staff </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Anonymous'!$B$31:$S$31</c:f>
              <c:numCache>
                <c:formatCode>0.00</c:formatCode>
                <c:ptCount val="18"/>
                <c:pt idx="0">
                  <c:v>8.2369238833352065E-2</c:v>
                </c:pt>
                <c:pt idx="1">
                  <c:v>0.16469038208168643</c:v>
                </c:pt>
                <c:pt idx="2">
                  <c:v>0.13304949441192124</c:v>
                </c:pt>
                <c:pt idx="3">
                  <c:v>1.4321176245942332E-2</c:v>
                </c:pt>
                <c:pt idx="4">
                  <c:v>7.6335877862595422E-2</c:v>
                </c:pt>
                <c:pt idx="5">
                  <c:v>0.18648018648018649</c:v>
                </c:pt>
                <c:pt idx="6">
                  <c:v>0.13629283489096575</c:v>
                </c:pt>
                <c:pt idx="7">
                  <c:v>0.11061946902654868</c:v>
                </c:pt>
                <c:pt idx="8">
                  <c:v>0.23124357656731756</c:v>
                </c:pt>
                <c:pt idx="9">
                  <c:v>1.6228497241155469E-2</c:v>
                </c:pt>
                <c:pt idx="10">
                  <c:v>0.13527274366942349</c:v>
                </c:pt>
                <c:pt idx="11">
                  <c:v>0</c:v>
                </c:pt>
                <c:pt idx="12">
                  <c:v>0</c:v>
                </c:pt>
                <c:pt idx="13">
                  <c:v>0.21739130434782608</c:v>
                </c:pt>
                <c:pt idx="14">
                  <c:v>0.27777777777777773</c:v>
                </c:pt>
                <c:pt idx="15">
                  <c:v>0.12362467548522685</c:v>
                </c:pt>
                <c:pt idx="16">
                  <c:v>0</c:v>
                </c:pt>
                <c:pt idx="17">
                  <c:v>0</c:v>
                </c:pt>
              </c:numCache>
            </c:numRef>
          </c:val>
        </c:ser>
        <c:dLbls>
          <c:showLegendKey val="0"/>
          <c:showVal val="0"/>
          <c:showCatName val="0"/>
          <c:showSerName val="0"/>
          <c:showPercent val="0"/>
          <c:showBubbleSize val="0"/>
        </c:dLbls>
        <c:gapWidth val="150"/>
        <c:axId val="62269952"/>
        <c:axId val="62513152"/>
      </c:barChart>
      <c:lineChart>
        <c:grouping val="standard"/>
        <c:varyColors val="0"/>
        <c:ser>
          <c:idx val="1"/>
          <c:order val="1"/>
          <c:tx>
            <c:strRef>
              <c:f>'Analysis Summary Anonymous'!$A$34</c:f>
              <c:strCache>
                <c:ptCount val="1"/>
                <c:pt idx="0">
                  <c:v>Admin HEOPS Guidance</c:v>
                </c:pt>
              </c:strCache>
            </c:strRef>
          </c:tx>
          <c:spPr>
            <a:ln w="57150"/>
          </c:spPr>
          <c:marker>
            <c:symbol val="none"/>
          </c:marker>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Anonymous'!$B$34:$S$34</c:f>
              <c:numCache>
                <c:formatCode>General</c:formatCode>
                <c:ptCount val="18"/>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numCache>
            </c:numRef>
          </c:val>
          <c:smooth val="0"/>
        </c:ser>
        <c:dLbls>
          <c:showLegendKey val="0"/>
          <c:showVal val="0"/>
          <c:showCatName val="0"/>
          <c:showSerName val="0"/>
          <c:showPercent val="0"/>
          <c:showBubbleSize val="0"/>
        </c:dLbls>
        <c:marker val="1"/>
        <c:smooth val="0"/>
        <c:axId val="62269952"/>
        <c:axId val="62513152"/>
      </c:lineChart>
      <c:catAx>
        <c:axId val="62269952"/>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62513152"/>
        <c:crosses val="autoZero"/>
        <c:auto val="1"/>
        <c:lblAlgn val="ctr"/>
        <c:lblOffset val="100"/>
        <c:noMultiLvlLbl val="0"/>
      </c:catAx>
      <c:valAx>
        <c:axId val="62513152"/>
        <c:scaling>
          <c:orientation val="minMax"/>
        </c:scaling>
        <c:delete val="0"/>
        <c:axPos val="l"/>
        <c:majorGridlines/>
        <c:title>
          <c:tx>
            <c:rich>
              <a:bodyPr rot="-5400000" vert="horz"/>
              <a:lstStyle/>
              <a:p>
                <a:pPr>
                  <a:defRPr sz="1200"/>
                </a:pPr>
                <a:r>
                  <a:rPr lang="en-GB" sz="1200"/>
                  <a:t>Admin / 1000 Staff</a:t>
                </a:r>
              </a:p>
            </c:rich>
          </c:tx>
          <c:overlay val="0"/>
        </c:title>
        <c:numFmt formatCode="0.00" sourceLinked="1"/>
        <c:majorTickMark val="out"/>
        <c:minorTickMark val="none"/>
        <c:tickLblPos val="nextTo"/>
        <c:crossAx val="62269952"/>
        <c:crosses val="autoZero"/>
        <c:crossBetween val="between"/>
      </c:valAx>
    </c:plotArea>
    <c:legend>
      <c:legendPos val="r"/>
      <c:layout>
        <c:manualLayout>
          <c:xMode val="edge"/>
          <c:yMode val="edge"/>
          <c:x val="0.13192138874989581"/>
          <c:y val="0.10403037144805841"/>
          <c:w val="0.74792536292257916"/>
          <c:h val="6.2817333344528312E-2"/>
        </c:manualLayout>
      </c:layout>
      <c:overlay val="0"/>
      <c:txPr>
        <a:bodyPr/>
        <a:lstStyle/>
        <a:p>
          <a:pPr>
            <a:defRPr sz="1200"/>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Pre-Placement Screening : Total</a:t>
            </a:r>
          </a:p>
        </c:rich>
      </c:tx>
      <c:overlay val="0"/>
    </c:title>
    <c:autoTitleDeleted val="0"/>
    <c:plotArea>
      <c:layout/>
      <c:barChart>
        <c:barDir val="col"/>
        <c:grouping val="clustered"/>
        <c:varyColors val="0"/>
        <c:ser>
          <c:idx val="0"/>
          <c:order val="0"/>
          <c:tx>
            <c:strRef>
              <c:f>'Analysis Summary Anonymous'!$A$36</c:f>
              <c:strCache>
                <c:ptCount val="1"/>
                <c:pt idx="0">
                  <c:v>Total No Pre-Placement Screening</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Anonymous'!$B$36:$S$36</c:f>
              <c:numCache>
                <c:formatCode>0</c:formatCode>
                <c:ptCount val="18"/>
                <c:pt idx="0">
                  <c:v>623</c:v>
                </c:pt>
                <c:pt idx="1">
                  <c:v>331</c:v>
                </c:pt>
                <c:pt idx="2">
                  <c:v>910</c:v>
                </c:pt>
                <c:pt idx="3">
                  <c:v>592</c:v>
                </c:pt>
                <c:pt idx="4">
                  <c:v>219</c:v>
                </c:pt>
                <c:pt idx="5">
                  <c:v>1211</c:v>
                </c:pt>
                <c:pt idx="6">
                  <c:v>1234</c:v>
                </c:pt>
                <c:pt idx="7">
                  <c:v>623</c:v>
                </c:pt>
                <c:pt idx="8">
                  <c:v>305</c:v>
                </c:pt>
                <c:pt idx="9">
                  <c:v>1560</c:v>
                </c:pt>
                <c:pt idx="10">
                  <c:v>2139</c:v>
                </c:pt>
                <c:pt idx="11">
                  <c:v>115</c:v>
                </c:pt>
                <c:pt idx="12">
                  <c:v>10</c:v>
                </c:pt>
                <c:pt idx="13">
                  <c:v>0</c:v>
                </c:pt>
                <c:pt idx="14">
                  <c:v>0</c:v>
                </c:pt>
                <c:pt idx="15">
                  <c:v>0</c:v>
                </c:pt>
                <c:pt idx="16">
                  <c:v>0</c:v>
                </c:pt>
                <c:pt idx="17">
                  <c:v>786</c:v>
                </c:pt>
              </c:numCache>
            </c:numRef>
          </c:val>
        </c:ser>
        <c:dLbls>
          <c:showLegendKey val="0"/>
          <c:showVal val="0"/>
          <c:showCatName val="0"/>
          <c:showSerName val="0"/>
          <c:showPercent val="0"/>
          <c:showBubbleSize val="0"/>
        </c:dLbls>
        <c:gapWidth val="150"/>
        <c:axId val="62270976"/>
        <c:axId val="62515456"/>
      </c:barChart>
      <c:catAx>
        <c:axId val="62270976"/>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62515456"/>
        <c:crosses val="autoZero"/>
        <c:auto val="1"/>
        <c:lblAlgn val="ctr"/>
        <c:lblOffset val="100"/>
        <c:noMultiLvlLbl val="0"/>
      </c:catAx>
      <c:valAx>
        <c:axId val="62515456"/>
        <c:scaling>
          <c:orientation val="minMax"/>
        </c:scaling>
        <c:delete val="0"/>
        <c:axPos val="l"/>
        <c:majorGridlines/>
        <c:title>
          <c:tx>
            <c:rich>
              <a:bodyPr rot="-5400000" vert="horz"/>
              <a:lstStyle/>
              <a:p>
                <a:pPr>
                  <a:defRPr/>
                </a:pPr>
                <a:r>
                  <a:rPr lang="en-GB"/>
                  <a:t>No. Pre-Placement Screenings</a:t>
                </a:r>
              </a:p>
            </c:rich>
          </c:tx>
          <c:overlay val="0"/>
        </c:title>
        <c:numFmt formatCode="0" sourceLinked="1"/>
        <c:majorTickMark val="out"/>
        <c:minorTickMark val="none"/>
        <c:tickLblPos val="nextTo"/>
        <c:crossAx val="6227097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'Analysis Summary Anonymous'!$A$37</c:f>
              <c:strCache>
                <c:ptCount val="1"/>
                <c:pt idx="0">
                  <c:v>No. Pre- Placement Screenings / Clinical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Anonymous'!$B$37:$S$37</c:f>
              <c:numCache>
                <c:formatCode>0</c:formatCode>
                <c:ptCount val="18"/>
                <c:pt idx="0">
                  <c:v>222.5</c:v>
                </c:pt>
                <c:pt idx="1">
                  <c:v>132.4</c:v>
                </c:pt>
                <c:pt idx="2">
                  <c:v>350</c:v>
                </c:pt>
                <c:pt idx="3">
                  <c:v>320</c:v>
                </c:pt>
                <c:pt idx="4">
                  <c:v>68.4375</c:v>
                </c:pt>
                <c:pt idx="5">
                  <c:v>336.38888888888891</c:v>
                </c:pt>
                <c:pt idx="6">
                  <c:v>241.9607843137255</c:v>
                </c:pt>
                <c:pt idx="7">
                  <c:v>346.11111111111109</c:v>
                </c:pt>
                <c:pt idx="8">
                  <c:v>50</c:v>
                </c:pt>
                <c:pt idx="9">
                  <c:v>367.05882352941177</c:v>
                </c:pt>
                <c:pt idx="10">
                  <c:v>486.13636363636357</c:v>
                </c:pt>
                <c:pt idx="11">
                  <c:v>54.761904761904759</c:v>
                </c:pt>
                <c:pt idx="12">
                  <c:v>10</c:v>
                </c:pt>
                <c:pt idx="13">
                  <c:v>0</c:v>
                </c:pt>
                <c:pt idx="14">
                  <c:v>0</c:v>
                </c:pt>
                <c:pt idx="15">
                  <c:v>0</c:v>
                </c:pt>
                <c:pt idx="16">
                  <c:v>0</c:v>
                </c:pt>
                <c:pt idx="17">
                  <c:v>616.47058823529403</c:v>
                </c:pt>
              </c:numCache>
            </c:numRef>
          </c:val>
        </c:ser>
        <c:dLbls>
          <c:showLegendKey val="0"/>
          <c:showVal val="0"/>
          <c:showCatName val="0"/>
          <c:showSerName val="0"/>
          <c:showPercent val="0"/>
          <c:showBubbleSize val="0"/>
        </c:dLbls>
        <c:gapWidth val="150"/>
        <c:axId val="83906560"/>
        <c:axId val="62517184"/>
      </c:barChart>
      <c:catAx>
        <c:axId val="83906560"/>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62517184"/>
        <c:crosses val="autoZero"/>
        <c:auto val="1"/>
        <c:lblAlgn val="ctr"/>
        <c:lblOffset val="100"/>
        <c:noMultiLvlLbl val="0"/>
      </c:catAx>
      <c:valAx>
        <c:axId val="62517184"/>
        <c:scaling>
          <c:orientation val="minMax"/>
        </c:scaling>
        <c:delete val="0"/>
        <c:axPos val="l"/>
        <c:majorGridlines/>
        <c:title>
          <c:tx>
            <c:rich>
              <a:bodyPr rot="-5400000" vert="horz"/>
              <a:lstStyle/>
              <a:p>
                <a:pPr>
                  <a:defRPr sz="1200"/>
                </a:pPr>
                <a:r>
                  <a:rPr lang="en-GB" sz="1200"/>
                  <a:t>No</a:t>
                </a:r>
                <a:r>
                  <a:rPr lang="en-GB" sz="1200" baseline="0"/>
                  <a:t> Pre-Placement Screenings / Clinical FTE</a:t>
                </a:r>
                <a:endParaRPr lang="en-GB" sz="1200"/>
              </a:p>
            </c:rich>
          </c:tx>
          <c:overlay val="0"/>
        </c:title>
        <c:numFmt formatCode="0" sourceLinked="1"/>
        <c:majorTickMark val="out"/>
        <c:minorTickMark val="none"/>
        <c:tickLblPos val="nextTo"/>
        <c:crossAx val="8390656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'Analysis Summary Anonymous'!$A$38</c:f>
              <c:strCache>
                <c:ptCount val="1"/>
                <c:pt idx="0">
                  <c:v>No. Pre- Placement Screenings / OH FTE</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Anonymous'!$B$38:$S$38</c:f>
              <c:numCache>
                <c:formatCode>0</c:formatCode>
                <c:ptCount val="18"/>
                <c:pt idx="0">
                  <c:v>159.74358974358975</c:v>
                </c:pt>
                <c:pt idx="1">
                  <c:v>73.555555555555557</c:v>
                </c:pt>
                <c:pt idx="2">
                  <c:v>252.77777777777777</c:v>
                </c:pt>
                <c:pt idx="3">
                  <c:v>275.34883720930236</c:v>
                </c:pt>
                <c:pt idx="4">
                  <c:v>52.142857142857139</c:v>
                </c:pt>
                <c:pt idx="5">
                  <c:v>216.25</c:v>
                </c:pt>
                <c:pt idx="6">
                  <c:v>143.48837209302326</c:v>
                </c:pt>
                <c:pt idx="7">
                  <c:v>270.86956521739131</c:v>
                </c:pt>
                <c:pt idx="8">
                  <c:v>36.526946107784433</c:v>
                </c:pt>
                <c:pt idx="9">
                  <c:v>328.42105263157896</c:v>
                </c:pt>
                <c:pt idx="10">
                  <c:v>184.39655172413791</c:v>
                </c:pt>
                <c:pt idx="11">
                  <c:v>54.761904761904759</c:v>
                </c:pt>
                <c:pt idx="12">
                  <c:v>10</c:v>
                </c:pt>
                <c:pt idx="13">
                  <c:v>0</c:v>
                </c:pt>
                <c:pt idx="14">
                  <c:v>0</c:v>
                </c:pt>
                <c:pt idx="15">
                  <c:v>0</c:v>
                </c:pt>
                <c:pt idx="16">
                  <c:v>0</c:v>
                </c:pt>
                <c:pt idx="17">
                  <c:v>616.47058823529403</c:v>
                </c:pt>
              </c:numCache>
            </c:numRef>
          </c:val>
        </c:ser>
        <c:dLbls>
          <c:showLegendKey val="0"/>
          <c:showVal val="0"/>
          <c:showCatName val="0"/>
          <c:showSerName val="0"/>
          <c:showPercent val="0"/>
          <c:showBubbleSize val="0"/>
        </c:dLbls>
        <c:gapWidth val="150"/>
        <c:axId val="83907072"/>
        <c:axId val="62518912"/>
      </c:barChart>
      <c:catAx>
        <c:axId val="83907072"/>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62518912"/>
        <c:crosses val="autoZero"/>
        <c:auto val="1"/>
        <c:lblAlgn val="ctr"/>
        <c:lblOffset val="100"/>
        <c:noMultiLvlLbl val="0"/>
      </c:catAx>
      <c:valAx>
        <c:axId val="62518912"/>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200" b="1" i="0" baseline="0"/>
                  <a:t>No. Pre- Placement Screenings / OH FTE</a:t>
                </a:r>
                <a:endParaRPr lang="en-GB" sz="700"/>
              </a:p>
            </c:rich>
          </c:tx>
          <c:overlay val="0"/>
        </c:title>
        <c:numFmt formatCode="0" sourceLinked="1"/>
        <c:majorTickMark val="out"/>
        <c:minorTickMark val="none"/>
        <c:tickLblPos val="nextTo"/>
        <c:crossAx val="8390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'Analysis Summary Anonymous'!$A$40</c:f>
              <c:strCache>
                <c:ptCount val="1"/>
                <c:pt idx="0">
                  <c:v>Total No. Referrals</c:v>
                </c:pt>
              </c:strCache>
            </c:strRef>
          </c:tx>
          <c:invertIfNegative val="0"/>
          <c:cat>
            <c:strRef>
              <c:f>'Analysis Summary Anonymous'!$B$1:$S$1</c:f>
              <c:strCache>
                <c:ptCount val="18"/>
                <c:pt idx="0">
                  <c:v>L</c:v>
                </c:pt>
                <c:pt idx="1">
                  <c:v>J</c:v>
                </c:pt>
                <c:pt idx="2">
                  <c:v>Q</c:v>
                </c:pt>
                <c:pt idx="3">
                  <c:v>F</c:v>
                </c:pt>
                <c:pt idx="4">
                  <c:v>P</c:v>
                </c:pt>
                <c:pt idx="5">
                  <c:v>E</c:v>
                </c:pt>
                <c:pt idx="6">
                  <c:v>B</c:v>
                </c:pt>
                <c:pt idx="7">
                  <c:v>A</c:v>
                </c:pt>
                <c:pt idx="8">
                  <c:v>D</c:v>
                </c:pt>
                <c:pt idx="9">
                  <c:v>M</c:v>
                </c:pt>
                <c:pt idx="10">
                  <c:v>G</c:v>
                </c:pt>
                <c:pt idx="11">
                  <c:v>O</c:v>
                </c:pt>
                <c:pt idx="12">
                  <c:v>I</c:v>
                </c:pt>
                <c:pt idx="13">
                  <c:v>N</c:v>
                </c:pt>
                <c:pt idx="14">
                  <c:v>H</c:v>
                </c:pt>
                <c:pt idx="15">
                  <c:v>K</c:v>
                </c:pt>
                <c:pt idx="16">
                  <c:v>C</c:v>
                </c:pt>
                <c:pt idx="17">
                  <c:v>R</c:v>
                </c:pt>
              </c:strCache>
            </c:strRef>
          </c:cat>
          <c:val>
            <c:numRef>
              <c:f>'Analysis Summary Anonymous'!$B$40:$S$40</c:f>
              <c:numCache>
                <c:formatCode>0</c:formatCode>
                <c:ptCount val="18"/>
                <c:pt idx="0">
                  <c:v>623</c:v>
                </c:pt>
                <c:pt idx="1">
                  <c:v>328</c:v>
                </c:pt>
                <c:pt idx="2">
                  <c:v>287</c:v>
                </c:pt>
                <c:pt idx="3">
                  <c:v>906</c:v>
                </c:pt>
                <c:pt idx="4">
                  <c:v>764</c:v>
                </c:pt>
                <c:pt idx="5">
                  <c:v>435</c:v>
                </c:pt>
                <c:pt idx="6">
                  <c:v>0</c:v>
                </c:pt>
                <c:pt idx="7">
                  <c:v>280</c:v>
                </c:pt>
                <c:pt idx="8">
                  <c:v>0</c:v>
                </c:pt>
                <c:pt idx="9">
                  <c:v>1000</c:v>
                </c:pt>
                <c:pt idx="10">
                  <c:v>2860</c:v>
                </c:pt>
                <c:pt idx="11">
                  <c:v>298</c:v>
                </c:pt>
                <c:pt idx="12">
                  <c:v>380</c:v>
                </c:pt>
                <c:pt idx="13">
                  <c:v>332</c:v>
                </c:pt>
                <c:pt idx="14">
                  <c:v>458</c:v>
                </c:pt>
                <c:pt idx="15">
                  <c:v>0</c:v>
                </c:pt>
                <c:pt idx="16">
                  <c:v>0</c:v>
                </c:pt>
                <c:pt idx="17">
                  <c:v>227</c:v>
                </c:pt>
              </c:numCache>
            </c:numRef>
          </c:val>
        </c:ser>
        <c:dLbls>
          <c:showLegendKey val="0"/>
          <c:showVal val="0"/>
          <c:showCatName val="0"/>
          <c:showSerName val="0"/>
          <c:showPercent val="0"/>
          <c:showBubbleSize val="0"/>
        </c:dLbls>
        <c:gapWidth val="150"/>
        <c:axId val="83907584"/>
        <c:axId val="62520640"/>
      </c:barChart>
      <c:catAx>
        <c:axId val="83907584"/>
        <c:scaling>
          <c:orientation val="minMax"/>
        </c:scaling>
        <c:delete val="0"/>
        <c:axPos val="b"/>
        <c:title>
          <c:tx>
            <c:rich>
              <a:bodyPr/>
              <a:lstStyle/>
              <a:p>
                <a:pPr>
                  <a:defRPr sz="1200"/>
                </a:pPr>
                <a:r>
                  <a:rPr lang="en-GB" sz="1200"/>
                  <a:t>University</a:t>
                </a:r>
              </a:p>
            </c:rich>
          </c:tx>
          <c:overlay val="0"/>
        </c:title>
        <c:majorTickMark val="out"/>
        <c:minorTickMark val="none"/>
        <c:tickLblPos val="nextTo"/>
        <c:crossAx val="62520640"/>
        <c:crosses val="autoZero"/>
        <c:auto val="1"/>
        <c:lblAlgn val="ctr"/>
        <c:lblOffset val="100"/>
        <c:noMultiLvlLbl val="0"/>
      </c:catAx>
      <c:valAx>
        <c:axId val="62520640"/>
        <c:scaling>
          <c:orientation val="minMax"/>
        </c:scaling>
        <c:delete val="0"/>
        <c:axPos val="l"/>
        <c:majorGridlines/>
        <c:title>
          <c:tx>
            <c:rich>
              <a:bodyPr rot="-5400000" vert="horz"/>
              <a:lstStyle/>
              <a:p>
                <a:pPr>
                  <a:defRPr sz="1200"/>
                </a:pPr>
                <a:r>
                  <a:rPr lang="en-GB" sz="1200"/>
                  <a:t>No</a:t>
                </a:r>
                <a:r>
                  <a:rPr lang="en-GB" sz="1200" baseline="0"/>
                  <a:t> Referrals</a:t>
                </a:r>
              </a:p>
            </c:rich>
          </c:tx>
          <c:overlay val="0"/>
        </c:title>
        <c:numFmt formatCode="0" sourceLinked="1"/>
        <c:majorTickMark val="out"/>
        <c:minorTickMark val="none"/>
        <c:tickLblPos val="nextTo"/>
        <c:crossAx val="8390758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258535</xdr:colOff>
      <xdr:row>20</xdr:row>
      <xdr:rowOff>90715</xdr:rowOff>
    </xdr:from>
    <xdr:to>
      <xdr:col>3</xdr:col>
      <xdr:colOff>2136297</xdr:colOff>
      <xdr:row>38</xdr:row>
      <xdr:rowOff>217715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2260296</xdr:colOff>
      <xdr:row>20</xdr:row>
      <xdr:rowOff>101299</xdr:rowOff>
    </xdr:from>
    <xdr:to>
      <xdr:col>6</xdr:col>
      <xdr:colOff>836839</xdr:colOff>
      <xdr:row>38</xdr:row>
      <xdr:rowOff>249466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1247</xdr:colOff>
      <xdr:row>2</xdr:row>
      <xdr:rowOff>949664</xdr:rowOff>
    </xdr:from>
    <xdr:to>
      <xdr:col>39</xdr:col>
      <xdr:colOff>217247</xdr:colOff>
      <xdr:row>26</xdr:row>
      <xdr:rowOff>21164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584200</xdr:colOff>
      <xdr:row>3</xdr:row>
      <xdr:rowOff>6350</xdr:rowOff>
    </xdr:from>
    <xdr:to>
      <xdr:col>55</xdr:col>
      <xdr:colOff>190600</xdr:colOff>
      <xdr:row>26</xdr:row>
      <xdr:rowOff>30350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55</xdr:col>
      <xdr:colOff>327025</xdr:colOff>
      <xdr:row>3</xdr:row>
      <xdr:rowOff>25400</xdr:rowOff>
    </xdr:from>
    <xdr:to>
      <xdr:col>70</xdr:col>
      <xdr:colOff>543025</xdr:colOff>
      <xdr:row>26</xdr:row>
      <xdr:rowOff>49400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31416</xdr:colOff>
      <xdr:row>26</xdr:row>
      <xdr:rowOff>116972</xdr:rowOff>
    </xdr:from>
    <xdr:to>
      <xdr:col>39</xdr:col>
      <xdr:colOff>247416</xdr:colOff>
      <xdr:row>50</xdr:row>
      <xdr:rowOff>26672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-1</xdr:colOff>
      <xdr:row>26</xdr:row>
      <xdr:rowOff>147720</xdr:rowOff>
    </xdr:from>
    <xdr:to>
      <xdr:col>55</xdr:col>
      <xdr:colOff>215999</xdr:colOff>
      <xdr:row>50</xdr:row>
      <xdr:rowOff>57420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55</xdr:col>
      <xdr:colOff>339589</xdr:colOff>
      <xdr:row>26</xdr:row>
      <xdr:rowOff>143082</xdr:rowOff>
    </xdr:from>
    <xdr:to>
      <xdr:col>70</xdr:col>
      <xdr:colOff>460934</xdr:colOff>
      <xdr:row>50</xdr:row>
      <xdr:rowOff>71833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19050</xdr:colOff>
      <xdr:row>50</xdr:row>
      <xdr:rowOff>209550</xdr:rowOff>
    </xdr:from>
    <xdr:to>
      <xdr:col>39</xdr:col>
      <xdr:colOff>235050</xdr:colOff>
      <xdr:row>73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590550</xdr:colOff>
      <xdr:row>51</xdr:row>
      <xdr:rowOff>19050</xdr:rowOff>
    </xdr:from>
    <xdr:to>
      <xdr:col>55</xdr:col>
      <xdr:colOff>196950</xdr:colOff>
      <xdr:row>73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55</xdr:col>
      <xdr:colOff>352424</xdr:colOff>
      <xdr:row>51</xdr:row>
      <xdr:rowOff>16072</xdr:rowOff>
    </xdr:from>
    <xdr:to>
      <xdr:col>70</xdr:col>
      <xdr:colOff>569019</xdr:colOff>
      <xdr:row>73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26133</xdr:colOff>
      <xdr:row>73</xdr:row>
      <xdr:rowOff>104178</xdr:rowOff>
    </xdr:from>
    <xdr:to>
      <xdr:col>39</xdr:col>
      <xdr:colOff>318870</xdr:colOff>
      <xdr:row>100</xdr:row>
      <xdr:rowOff>112061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39</xdr:col>
      <xdr:colOff>557560</xdr:colOff>
      <xdr:row>73</xdr:row>
      <xdr:rowOff>116158</xdr:rowOff>
    </xdr:from>
    <xdr:to>
      <xdr:col>55</xdr:col>
      <xdr:colOff>246273</xdr:colOff>
      <xdr:row>100</xdr:row>
      <xdr:rowOff>124041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55</xdr:col>
      <xdr:colOff>386953</xdr:colOff>
      <xdr:row>73</xdr:row>
      <xdr:rowOff>119063</xdr:rowOff>
    </xdr:from>
    <xdr:to>
      <xdr:col>71</xdr:col>
      <xdr:colOff>107609</xdr:colOff>
      <xdr:row>100</xdr:row>
      <xdr:rowOff>126946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17008</xdr:colOff>
      <xdr:row>101</xdr:row>
      <xdr:rowOff>132599</xdr:rowOff>
    </xdr:from>
    <xdr:to>
      <xdr:col>37</xdr:col>
      <xdr:colOff>138306</xdr:colOff>
      <xdr:row>121</xdr:row>
      <xdr:rowOff>9590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49</xdr:col>
      <xdr:colOff>605990</xdr:colOff>
      <xdr:row>101</xdr:row>
      <xdr:rowOff>166436</xdr:rowOff>
    </xdr:from>
    <xdr:to>
      <xdr:col>63</xdr:col>
      <xdr:colOff>309562</xdr:colOff>
      <xdr:row>121</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37</xdr:col>
      <xdr:colOff>259372</xdr:colOff>
      <xdr:row>101</xdr:row>
      <xdr:rowOff>176961</xdr:rowOff>
    </xdr:from>
    <xdr:to>
      <xdr:col>49</xdr:col>
      <xdr:colOff>452437</xdr:colOff>
      <xdr:row>121</xdr:row>
      <xdr:rowOff>71436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63</xdr:col>
      <xdr:colOff>505164</xdr:colOff>
      <xdr:row>101</xdr:row>
      <xdr:rowOff>146276</xdr:rowOff>
    </xdr:from>
    <xdr:to>
      <xdr:col>78</xdr:col>
      <xdr:colOff>306161</xdr:colOff>
      <xdr:row>121</xdr:row>
      <xdr:rowOff>102053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23230</xdr:colOff>
      <xdr:row>121</xdr:row>
      <xdr:rowOff>182020</xdr:rowOff>
    </xdr:from>
    <xdr:to>
      <xdr:col>37</xdr:col>
      <xdr:colOff>119063</xdr:colOff>
      <xdr:row>141</xdr:row>
      <xdr:rowOff>214311</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241608</xdr:colOff>
      <xdr:row>122</xdr:row>
      <xdr:rowOff>2554</xdr:rowOff>
    </xdr:from>
    <xdr:to>
      <xdr:col>50</xdr:col>
      <xdr:colOff>47625</xdr:colOff>
      <xdr:row>142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123748</xdr:colOff>
      <xdr:row>143</xdr:row>
      <xdr:rowOff>220870</xdr:rowOff>
    </xdr:from>
    <xdr:to>
      <xdr:col>37</xdr:col>
      <xdr:colOff>124239</xdr:colOff>
      <xdr:row>164</xdr:row>
      <xdr:rowOff>13805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2" sqref="A22"/>
    </sheetView>
  </sheetViews>
  <sheetFormatPr defaultRowHeight="14.4" x14ac:dyDescent="0.3"/>
  <cols>
    <col min="1" max="1" width="58.109375" bestFit="1" customWidth="1"/>
    <col min="2" max="2" width="28.5546875" bestFit="1" customWidth="1"/>
  </cols>
  <sheetData>
    <row r="1" spans="1:2" ht="18.75" x14ac:dyDescent="0.3">
      <c r="A1" s="201" t="s">
        <v>392</v>
      </c>
      <c r="B1" s="201"/>
    </row>
    <row r="2" spans="1:2" ht="18.75" x14ac:dyDescent="0.3">
      <c r="A2" s="122" t="s">
        <v>390</v>
      </c>
      <c r="B2" s="122" t="s">
        <v>391</v>
      </c>
    </row>
    <row r="3" spans="1:2" ht="15" x14ac:dyDescent="0.25">
      <c r="A3" s="121" t="s">
        <v>356</v>
      </c>
      <c r="B3" t="s">
        <v>356</v>
      </c>
    </row>
    <row r="4" spans="1:2" ht="15" x14ac:dyDescent="0.25">
      <c r="A4" s="121" t="s">
        <v>358</v>
      </c>
      <c r="B4" t="s">
        <v>393</v>
      </c>
    </row>
    <row r="5" spans="1:2" ht="15" x14ac:dyDescent="0.25">
      <c r="A5" s="121" t="s">
        <v>357</v>
      </c>
      <c r="B5" t="s">
        <v>393</v>
      </c>
    </row>
    <row r="6" spans="1:2" ht="15" x14ac:dyDescent="0.25">
      <c r="A6" s="121" t="s">
        <v>365</v>
      </c>
      <c r="B6" t="s">
        <v>394</v>
      </c>
    </row>
    <row r="7" spans="1:2" ht="15" x14ac:dyDescent="0.25">
      <c r="A7" s="121" t="s">
        <v>366</v>
      </c>
      <c r="B7" t="s">
        <v>394</v>
      </c>
    </row>
    <row r="8" spans="1:2" ht="15" x14ac:dyDescent="0.25">
      <c r="A8" s="121" t="s">
        <v>367</v>
      </c>
      <c r="B8" t="s">
        <v>394</v>
      </c>
    </row>
    <row r="9" spans="1:2" x14ac:dyDescent="0.3">
      <c r="A9" s="121" t="s">
        <v>372</v>
      </c>
      <c r="B9" t="s">
        <v>394</v>
      </c>
    </row>
    <row r="10" spans="1:2" x14ac:dyDescent="0.3">
      <c r="A10" s="121" t="s">
        <v>370</v>
      </c>
      <c r="B10" t="s">
        <v>394</v>
      </c>
    </row>
    <row r="11" spans="1:2" x14ac:dyDescent="0.3">
      <c r="A11" s="121" t="s">
        <v>371</v>
      </c>
      <c r="B11" t="s">
        <v>394</v>
      </c>
    </row>
    <row r="12" spans="1:2" ht="15" x14ac:dyDescent="0.25">
      <c r="A12" s="121" t="s">
        <v>376</v>
      </c>
      <c r="B12" t="s">
        <v>394</v>
      </c>
    </row>
    <row r="13" spans="1:2" ht="15" x14ac:dyDescent="0.25">
      <c r="A13" s="121" t="s">
        <v>377</v>
      </c>
      <c r="B13" t="s">
        <v>394</v>
      </c>
    </row>
    <row r="14" spans="1:2" ht="15" x14ac:dyDescent="0.25">
      <c r="A14" s="121" t="s">
        <v>378</v>
      </c>
      <c r="B14" t="s">
        <v>394</v>
      </c>
    </row>
    <row r="15" spans="1:2" ht="15" x14ac:dyDescent="0.25">
      <c r="A15" s="121" t="s">
        <v>383</v>
      </c>
      <c r="B15" t="s">
        <v>394</v>
      </c>
    </row>
    <row r="16" spans="1:2" ht="15" x14ac:dyDescent="0.25">
      <c r="A16" s="121" t="s">
        <v>384</v>
      </c>
      <c r="B16" t="s">
        <v>394</v>
      </c>
    </row>
    <row r="17" spans="1:2" ht="15" x14ac:dyDescent="0.25">
      <c r="A17" s="121" t="s">
        <v>385</v>
      </c>
      <c r="B17" t="s">
        <v>394</v>
      </c>
    </row>
    <row r="18" spans="1:2" ht="15" x14ac:dyDescent="0.25">
      <c r="A18" s="121" t="s">
        <v>386</v>
      </c>
      <c r="B18" t="s">
        <v>394</v>
      </c>
    </row>
    <row r="19" spans="1:2" ht="15" x14ac:dyDescent="0.25">
      <c r="A19" s="121" t="s">
        <v>387</v>
      </c>
      <c r="B19" t="s">
        <v>394</v>
      </c>
    </row>
    <row r="20" spans="1:2" ht="15" x14ac:dyDescent="0.25">
      <c r="A20" s="121" t="s">
        <v>388</v>
      </c>
      <c r="B20" t="s">
        <v>394</v>
      </c>
    </row>
    <row r="21" spans="1:2" ht="15" x14ac:dyDescent="0.25">
      <c r="A21" s="121" t="s">
        <v>389</v>
      </c>
      <c r="B21" t="s">
        <v>394</v>
      </c>
    </row>
    <row r="22" spans="1:2" ht="15" x14ac:dyDescent="0.25">
      <c r="A22" s="121" t="s">
        <v>424</v>
      </c>
      <c r="B22" t="s">
        <v>394</v>
      </c>
    </row>
    <row r="23" spans="1:2" ht="15" x14ac:dyDescent="0.25">
      <c r="A23" s="121" t="s">
        <v>425</v>
      </c>
      <c r="B23" t="s">
        <v>394</v>
      </c>
    </row>
    <row r="24" spans="1:2" ht="15" x14ac:dyDescent="0.25">
      <c r="A24" s="121" t="s">
        <v>426</v>
      </c>
      <c r="B24" t="s">
        <v>394</v>
      </c>
    </row>
  </sheetData>
  <mergeCells count="1">
    <mergeCell ref="A1:B1"/>
  </mergeCells>
  <hyperlinks>
    <hyperlink ref="A4" location="'Service Users FTE'!A1" display="Chart : Service Users / Clinical FTE"/>
    <hyperlink ref="A5" location="'Service Users FTE'!A1" display="Chart : Service Users / OH FTE"/>
    <hyperlink ref="A3" location="'HEOPS Staff Range v Summary'!A1" display="HEOPS Staff Range v Summary"/>
    <hyperlink ref="A7:A8" location="'Final Analysis Summary'!A1" display="Chart : Nurse / 1000 Staff v HEOPS Guidance "/>
    <hyperlink ref="A6" location="'Analysis Summary Anonymous'!A1" display="Chart : Nurse / 1000 Staff v HEOPS Guidance "/>
    <hyperlink ref="A7" location="'Analysis Summary Anonymous'!A1" display="Chart : Doctor / 1000 Staff v HEOPS Guidance "/>
    <hyperlink ref="A8" location="'Analysis Summary Anonymous'!A1" display="Chart : Admin / 1000 Staff v HEOPS Guidance "/>
    <hyperlink ref="A9" location="'Analysis Summary Anonymous'!A1" display="Chart : No. Pre- Placement Screenings"/>
    <hyperlink ref="A10" location="'Analysis Summary Anonymous'!A1" display="Chart : No. Pre- Placement Screenings / Clinical FTE"/>
    <hyperlink ref="A11" location="'Analysis Summary Anonymous'!A1" display="Chart : No. Pre- Placement Screenings / OH FTE"/>
    <hyperlink ref="A12" location="'Analysis Summary Anonymous'!A1" display="Chart : Total No. Referrals"/>
    <hyperlink ref="A13" location="'Analysis Summary Anonymous'!A1" display="Chart : No. Referrals / Clinical FTE"/>
    <hyperlink ref="A14" location="'Analysis Summary Anonymous'!A1" display="Chart : No. Referrals / OH FTE"/>
    <hyperlink ref="A15" location="'Analysis Summary Anonymous'!A1" display="Chart : Total No. Clinical Encounters"/>
    <hyperlink ref="A16" location="'Analysis Summary Anonymous'!A1" display="Chart : No. Clinical Encounters / Clinical FTE"/>
    <hyperlink ref="A17" location="'Analysis Summary Anonymous'!A1" display="Chart : No. Clinical Encounters / OH FTE"/>
    <hyperlink ref="A18" location="'Analysis Summary Anonymous'!A1" display="Chart : KPI Reporting &amp; Analysis"/>
    <hyperlink ref="A19" location="'Analysis Summary Anonymous'!A1" display="Chart : Budget Management"/>
    <hyperlink ref="A20" location="'Analysis Summary Anonymous'!A1" display="Chart : Funding Model"/>
    <hyperlink ref="A21" location="'Analysis Summary Anonymous'!A1" display="Chart : Faculties Recharged for Services Provided"/>
    <hyperlink ref="A22" location="'Analysis Summary Anonymous'!A1" display="Chart : Doctor Resource"/>
    <hyperlink ref="A23" location="'Analysis Summary Anonymous'!A1" display="Chart : Nurse Resource"/>
    <hyperlink ref="A24" location="'Analysis Summary Anonymous'!A1" display="Chart : Clinical Lead"/>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70" zoomScaleNormal="70" workbookViewId="0">
      <pane ySplit="1" topLeftCell="A20" activePane="bottomLeft" state="frozen"/>
      <selection pane="bottomLeft" activeCell="C17" sqref="C17"/>
    </sheetView>
  </sheetViews>
  <sheetFormatPr defaultColWidth="43" defaultRowHeight="20.25" customHeight="1" x14ac:dyDescent="0.3"/>
  <cols>
    <col min="1" max="1" width="17.44140625" style="47" bestFit="1" customWidth="1"/>
    <col min="2" max="2" width="37" style="47" bestFit="1" customWidth="1"/>
    <col min="3" max="3" width="33" style="47" customWidth="1"/>
    <col min="4" max="15" width="43" style="45"/>
    <col min="16" max="16384" width="43" style="46"/>
  </cols>
  <sheetData>
    <row r="1" spans="1:3" ht="36" customHeight="1" x14ac:dyDescent="0.25">
      <c r="A1" s="144" t="s">
        <v>397</v>
      </c>
      <c r="B1" s="48" t="s">
        <v>291</v>
      </c>
      <c r="C1" s="48" t="s">
        <v>292</v>
      </c>
    </row>
    <row r="2" spans="1:3" ht="20.25" customHeight="1" x14ac:dyDescent="0.25">
      <c r="A2" s="120" t="s">
        <v>339</v>
      </c>
      <c r="B2" s="49">
        <v>2511.1111111111109</v>
      </c>
      <c r="C2" s="49">
        <v>1965.217391304348</v>
      </c>
    </row>
    <row r="3" spans="1:3" ht="20.25" customHeight="1" x14ac:dyDescent="0.25">
      <c r="A3" s="120" t="s">
        <v>340</v>
      </c>
      <c r="B3" s="49">
        <v>5035.2941176470595</v>
      </c>
      <c r="C3" s="49">
        <v>2986.046511627907</v>
      </c>
    </row>
    <row r="4" spans="1:3" ht="20.25" customHeight="1" x14ac:dyDescent="0.25">
      <c r="A4" s="120" t="s">
        <v>341</v>
      </c>
      <c r="B4" s="49">
        <v>2115.0234741784038</v>
      </c>
      <c r="C4" s="49">
        <v>2115</v>
      </c>
    </row>
    <row r="5" spans="1:3" ht="20.25" customHeight="1" x14ac:dyDescent="0.25">
      <c r="A5" s="120" t="s">
        <v>342</v>
      </c>
      <c r="B5" s="49">
        <v>1595.0819672131149</v>
      </c>
      <c r="C5" s="49">
        <v>1165.2694610778444</v>
      </c>
    </row>
    <row r="6" spans="1:3" ht="20.25" customHeight="1" x14ac:dyDescent="0.25">
      <c r="A6" s="120" t="s">
        <v>343</v>
      </c>
      <c r="B6" s="49">
        <v>2847.2222222222226</v>
      </c>
      <c r="C6" s="49">
        <v>1830.3571428571429</v>
      </c>
    </row>
    <row r="7" spans="1:3" ht="20.25" customHeight="1" x14ac:dyDescent="0.25">
      <c r="A7" s="120" t="s">
        <v>344</v>
      </c>
      <c r="B7" s="49">
        <v>11241.08108108108</v>
      </c>
      <c r="C7" s="49">
        <v>9672.5581395348836</v>
      </c>
    </row>
    <row r="8" spans="1:3" ht="20.25" customHeight="1" x14ac:dyDescent="0.25">
      <c r="A8" s="120" t="s">
        <v>345</v>
      </c>
      <c r="B8" s="49">
        <v>11703.636363636362</v>
      </c>
      <c r="C8" s="49">
        <v>4439.3103448275861</v>
      </c>
    </row>
    <row r="9" spans="1:3" ht="20.25" customHeight="1" x14ac:dyDescent="0.25">
      <c r="A9" s="120" t="s">
        <v>346</v>
      </c>
      <c r="B9" s="49">
        <v>2454.5454545454545</v>
      </c>
      <c r="C9" s="49">
        <v>1459.4594594594594</v>
      </c>
    </row>
    <row r="10" spans="1:3" ht="20.25" customHeight="1" x14ac:dyDescent="0.25">
      <c r="A10" s="120" t="s">
        <v>347</v>
      </c>
      <c r="B10" s="49">
        <v>1850</v>
      </c>
      <c r="C10" s="49">
        <v>1850</v>
      </c>
    </row>
    <row r="11" spans="1:3" ht="20.25" customHeight="1" x14ac:dyDescent="0.25">
      <c r="A11" s="120" t="s">
        <v>348</v>
      </c>
      <c r="B11" s="49">
        <v>4730</v>
      </c>
      <c r="C11" s="49">
        <v>2627.7777777777778</v>
      </c>
    </row>
    <row r="12" spans="1:3" ht="20.25" customHeight="1" x14ac:dyDescent="0.25">
      <c r="A12" s="120" t="s">
        <v>349</v>
      </c>
      <c r="B12" s="49">
        <v>4666.7307692307695</v>
      </c>
      <c r="C12" s="49">
        <v>2959.3902439024391</v>
      </c>
    </row>
    <row r="13" spans="1:3" ht="20.25" customHeight="1" x14ac:dyDescent="0.25">
      <c r="A13" s="120" t="s">
        <v>350</v>
      </c>
      <c r="B13" s="49">
        <v>4065.5172413793107</v>
      </c>
      <c r="C13" s="49">
        <v>2947.5</v>
      </c>
    </row>
    <row r="14" spans="1:3" ht="20.25" customHeight="1" x14ac:dyDescent="0.25">
      <c r="A14" s="120" t="s">
        <v>351</v>
      </c>
      <c r="B14" s="49">
        <v>7764.7058823529414</v>
      </c>
      <c r="C14" s="49">
        <v>6947.3684210526317</v>
      </c>
    </row>
    <row r="15" spans="1:3" ht="20.25" customHeight="1" x14ac:dyDescent="0.25">
      <c r="A15" s="120" t="s">
        <v>352</v>
      </c>
      <c r="B15" s="49">
        <v>3680</v>
      </c>
      <c r="C15" s="49">
        <v>2044</v>
      </c>
    </row>
    <row r="16" spans="1:3" ht="20.25" customHeight="1" x14ac:dyDescent="0.25">
      <c r="A16" s="120" t="s">
        <v>353</v>
      </c>
      <c r="B16" s="49">
        <v>1786</v>
      </c>
      <c r="C16" s="49">
        <v>1786</v>
      </c>
    </row>
    <row r="17" spans="1:3" ht="20.25" customHeight="1" x14ac:dyDescent="0.25">
      <c r="A17" s="120" t="s">
        <v>354</v>
      </c>
      <c r="B17" s="49">
        <v>4093.75</v>
      </c>
      <c r="C17" s="49">
        <v>3119.0476190476188</v>
      </c>
    </row>
    <row r="18" spans="1:3" ht="20.25" customHeight="1" x14ac:dyDescent="0.25">
      <c r="A18" s="120" t="s">
        <v>355</v>
      </c>
      <c r="B18" s="49">
        <v>2346.1538461538462</v>
      </c>
      <c r="C18" s="49">
        <v>1694.4444444444443</v>
      </c>
    </row>
    <row r="19" spans="1:3" ht="20.25" customHeight="1" x14ac:dyDescent="0.25">
      <c r="A19" s="120" t="s">
        <v>408</v>
      </c>
      <c r="B19" s="49">
        <v>1176</v>
      </c>
      <c r="C19" s="49">
        <v>1176</v>
      </c>
    </row>
  </sheetData>
  <sortState ref="A2:D18">
    <sortCondition ref="A4"/>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4"/>
  <sheetViews>
    <sheetView zoomScale="80" zoomScaleNormal="80" workbookViewId="0">
      <pane xSplit="1" ySplit="1" topLeftCell="K11" activePane="bottomRight" state="frozen"/>
      <selection pane="topRight" activeCell="B1" sqref="B1"/>
      <selection pane="bottomLeft" activeCell="A2" sqref="A2"/>
      <selection pane="bottomRight" activeCell="B2" sqref="B2"/>
    </sheetView>
  </sheetViews>
  <sheetFormatPr defaultColWidth="9.109375" defaultRowHeight="18" customHeight="1" x14ac:dyDescent="0.3"/>
  <cols>
    <col min="1" max="1" width="90.44140625" style="18" customWidth="1"/>
    <col min="2" max="3" width="21.109375" style="1" customWidth="1"/>
    <col min="4" max="4" width="17.5546875" style="1" customWidth="1"/>
    <col min="5" max="5" width="17.6640625" style="1" customWidth="1"/>
    <col min="6" max="6" width="21.109375" style="1" customWidth="1"/>
    <col min="7" max="7" width="19.88671875" style="1" customWidth="1"/>
    <col min="8" max="8" width="16.88671875" style="1" customWidth="1"/>
    <col min="9" max="9" width="16.5546875" style="1" customWidth="1"/>
    <col min="10" max="10" width="18.6640625" style="1" customWidth="1"/>
    <col min="11" max="14" width="21.109375" style="1" customWidth="1"/>
    <col min="15" max="15" width="20.44140625" style="1" customWidth="1"/>
    <col min="16" max="16" width="21.109375" style="1" customWidth="1"/>
    <col min="17" max="18" width="21" style="1" customWidth="1"/>
    <col min="19" max="19" width="21" style="10" customWidth="1"/>
    <col min="20" max="16384" width="9.109375" style="10"/>
  </cols>
  <sheetData>
    <row r="1" spans="1:19" s="13" customFormat="1" ht="52.5" customHeight="1" x14ac:dyDescent="0.3">
      <c r="A1" s="28" t="s">
        <v>108</v>
      </c>
      <c r="B1" s="31" t="s">
        <v>350</v>
      </c>
      <c r="C1" s="31" t="s">
        <v>348</v>
      </c>
      <c r="D1" s="31" t="s">
        <v>355</v>
      </c>
      <c r="E1" s="31" t="s">
        <v>344</v>
      </c>
      <c r="F1" s="31" t="s">
        <v>354</v>
      </c>
      <c r="G1" s="31" t="s">
        <v>343</v>
      </c>
      <c r="H1" s="31" t="s">
        <v>340</v>
      </c>
      <c r="I1" s="31" t="s">
        <v>339</v>
      </c>
      <c r="J1" s="31" t="s">
        <v>342</v>
      </c>
      <c r="K1" s="31" t="s">
        <v>351</v>
      </c>
      <c r="L1" s="31" t="s">
        <v>345</v>
      </c>
      <c r="M1" s="31" t="s">
        <v>353</v>
      </c>
      <c r="N1" s="31" t="s">
        <v>347</v>
      </c>
      <c r="O1" s="31" t="s">
        <v>352</v>
      </c>
      <c r="P1" s="31" t="s">
        <v>346</v>
      </c>
      <c r="Q1" s="110" t="s">
        <v>349</v>
      </c>
      <c r="R1" s="152" t="s">
        <v>341</v>
      </c>
      <c r="S1" s="87" t="s">
        <v>408</v>
      </c>
    </row>
    <row r="2" spans="1:19" ht="23.25" customHeight="1" x14ac:dyDescent="0.25">
      <c r="A2" s="15" t="s">
        <v>109</v>
      </c>
      <c r="B2" s="4" t="s">
        <v>7</v>
      </c>
      <c r="C2" s="7" t="s">
        <v>7</v>
      </c>
      <c r="D2" s="4" t="s">
        <v>7</v>
      </c>
      <c r="E2" s="7" t="s">
        <v>7</v>
      </c>
      <c r="F2" s="4" t="s">
        <v>7</v>
      </c>
      <c r="G2" s="7" t="s">
        <v>7</v>
      </c>
      <c r="H2" s="4"/>
      <c r="I2" s="7" t="s">
        <v>7</v>
      </c>
      <c r="J2" s="4" t="s">
        <v>7</v>
      </c>
      <c r="K2" s="7" t="s">
        <v>7</v>
      </c>
      <c r="L2" s="4" t="s">
        <v>7</v>
      </c>
      <c r="M2" s="7" t="s">
        <v>7</v>
      </c>
      <c r="N2" s="4" t="s">
        <v>7</v>
      </c>
      <c r="O2" s="7" t="s">
        <v>7</v>
      </c>
      <c r="P2" s="88" t="s">
        <v>7</v>
      </c>
      <c r="Q2" s="7" t="s">
        <v>7</v>
      </c>
      <c r="R2" s="153" t="s">
        <v>7</v>
      </c>
      <c r="S2" s="171" t="s">
        <v>7</v>
      </c>
    </row>
    <row r="3" spans="1:19" s="23" customFormat="1" ht="112.5" customHeight="1" x14ac:dyDescent="0.25">
      <c r="A3" s="19" t="s">
        <v>179</v>
      </c>
      <c r="B3" s="27"/>
      <c r="C3" s="21" t="s">
        <v>15</v>
      </c>
      <c r="D3" s="20" t="s">
        <v>21</v>
      </c>
      <c r="E3" s="141" t="s">
        <v>395</v>
      </c>
      <c r="F3" s="20" t="s">
        <v>41</v>
      </c>
      <c r="G3" s="21" t="s">
        <v>41</v>
      </c>
      <c r="H3" s="20"/>
      <c r="I3" s="21" t="s">
        <v>58</v>
      </c>
      <c r="J3" s="20"/>
      <c r="K3" s="21" t="s">
        <v>41</v>
      </c>
      <c r="L3" s="20" t="s">
        <v>41</v>
      </c>
      <c r="M3" s="21" t="s">
        <v>86</v>
      </c>
      <c r="N3" s="20"/>
      <c r="O3" s="21" t="s">
        <v>99</v>
      </c>
      <c r="P3" s="89"/>
      <c r="Q3" s="106"/>
      <c r="R3" s="154"/>
      <c r="S3" s="172" t="s">
        <v>403</v>
      </c>
    </row>
    <row r="4" spans="1:19" ht="39.75" customHeight="1" x14ac:dyDescent="0.25">
      <c r="A4" s="32" t="s">
        <v>250</v>
      </c>
      <c r="B4" s="14"/>
      <c r="C4" s="14"/>
      <c r="D4" s="14"/>
      <c r="E4" s="14"/>
      <c r="F4" s="14"/>
      <c r="G4" s="14"/>
      <c r="H4" s="14"/>
      <c r="I4" s="14"/>
      <c r="J4" s="14"/>
      <c r="K4" s="14"/>
      <c r="L4" s="14"/>
      <c r="M4" s="14"/>
      <c r="N4" s="14"/>
      <c r="O4" s="14"/>
      <c r="P4" s="90"/>
      <c r="Q4" s="104"/>
      <c r="R4" s="155"/>
      <c r="S4" s="104"/>
    </row>
    <row r="5" spans="1:19" ht="18" customHeight="1" x14ac:dyDescent="0.25">
      <c r="A5" s="16" t="s">
        <v>114</v>
      </c>
      <c r="B5" s="3" t="s">
        <v>111</v>
      </c>
      <c r="C5" s="6" t="s">
        <v>111</v>
      </c>
      <c r="D5" s="3" t="s">
        <v>111</v>
      </c>
      <c r="E5" s="6" t="s">
        <v>111</v>
      </c>
      <c r="F5" s="3" t="s">
        <v>111</v>
      </c>
      <c r="G5" s="6" t="s">
        <v>111</v>
      </c>
      <c r="H5" s="3" t="s">
        <v>111</v>
      </c>
      <c r="I5" s="6" t="s">
        <v>111</v>
      </c>
      <c r="J5" s="3" t="s">
        <v>111</v>
      </c>
      <c r="K5" s="6" t="s">
        <v>111</v>
      </c>
      <c r="L5" s="3" t="s">
        <v>111</v>
      </c>
      <c r="M5" s="6" t="s">
        <v>111</v>
      </c>
      <c r="N5" s="3" t="s">
        <v>111</v>
      </c>
      <c r="O5" s="6" t="s">
        <v>111</v>
      </c>
      <c r="P5" s="91" t="s">
        <v>111</v>
      </c>
      <c r="Q5" s="105" t="s">
        <v>111</v>
      </c>
      <c r="R5" s="156" t="s">
        <v>111</v>
      </c>
      <c r="S5" s="105" t="s">
        <v>404</v>
      </c>
    </row>
    <row r="6" spans="1:19" ht="18" customHeight="1" x14ac:dyDescent="0.25">
      <c r="A6" s="16" t="s">
        <v>110</v>
      </c>
      <c r="B6" s="3">
        <v>5429</v>
      </c>
      <c r="C6" s="6">
        <v>6608</v>
      </c>
      <c r="D6" s="3">
        <v>5000</v>
      </c>
      <c r="E6" s="6">
        <v>3708</v>
      </c>
      <c r="F6" s="3">
        <v>12500</v>
      </c>
      <c r="G6" s="6">
        <v>7000</v>
      </c>
      <c r="H6" s="3">
        <v>7900</v>
      </c>
      <c r="I6" s="6">
        <v>4500</v>
      </c>
      <c r="J6" s="3">
        <v>7500</v>
      </c>
      <c r="K6" s="6">
        <v>5000</v>
      </c>
      <c r="L6" s="3">
        <v>11000</v>
      </c>
      <c r="M6" s="6">
        <v>3500</v>
      </c>
      <c r="N6" s="3">
        <v>1600</v>
      </c>
      <c r="O6" s="6">
        <v>2284</v>
      </c>
      <c r="P6" s="91">
        <v>10800</v>
      </c>
      <c r="Q6" s="105">
        <v>10000</v>
      </c>
      <c r="R6" s="157">
        <v>3000</v>
      </c>
      <c r="S6" s="105">
        <v>1500</v>
      </c>
    </row>
    <row r="7" spans="1:19" ht="18" customHeight="1" x14ac:dyDescent="0.25">
      <c r="A7" s="16" t="s">
        <v>112</v>
      </c>
      <c r="B7" s="3" t="s">
        <v>111</v>
      </c>
      <c r="C7" s="6" t="s">
        <v>111</v>
      </c>
      <c r="D7" s="3" t="s">
        <v>111</v>
      </c>
      <c r="E7" s="6" t="s">
        <v>111</v>
      </c>
      <c r="F7" s="3" t="s">
        <v>111</v>
      </c>
      <c r="G7" s="6" t="s">
        <v>111</v>
      </c>
      <c r="H7" s="3" t="s">
        <v>111</v>
      </c>
      <c r="I7" s="6" t="s">
        <v>111</v>
      </c>
      <c r="J7" s="3" t="s">
        <v>111</v>
      </c>
      <c r="K7" s="6" t="s">
        <v>111</v>
      </c>
      <c r="L7" s="3" t="s">
        <v>111</v>
      </c>
      <c r="M7" s="6" t="s">
        <v>111</v>
      </c>
      <c r="N7" s="3" t="s">
        <v>41</v>
      </c>
      <c r="O7" s="6" t="s">
        <v>41</v>
      </c>
      <c r="P7" s="91" t="s">
        <v>41</v>
      </c>
      <c r="Q7" s="105" t="s">
        <v>111</v>
      </c>
      <c r="R7" s="157"/>
      <c r="S7" s="173"/>
    </row>
    <row r="8" spans="1:19" ht="18" customHeight="1" x14ac:dyDescent="0.25">
      <c r="A8" s="16" t="s">
        <v>113</v>
      </c>
      <c r="B8" s="3">
        <v>5990</v>
      </c>
      <c r="C8" s="6">
        <v>2595</v>
      </c>
      <c r="D8" s="3">
        <v>200</v>
      </c>
      <c r="E8" s="6">
        <v>4538</v>
      </c>
      <c r="F8" s="3">
        <v>300</v>
      </c>
      <c r="G8" s="6">
        <v>500</v>
      </c>
      <c r="H8" s="3">
        <v>7280</v>
      </c>
      <c r="I8" s="6">
        <v>20</v>
      </c>
      <c r="J8" s="3">
        <v>2200</v>
      </c>
      <c r="K8" s="6">
        <v>3000</v>
      </c>
      <c r="L8" s="3">
        <v>12000</v>
      </c>
      <c r="M8" s="6">
        <v>100</v>
      </c>
      <c r="N8" s="3"/>
      <c r="O8" s="6"/>
      <c r="P8" s="91"/>
      <c r="Q8" s="105">
        <v>9767</v>
      </c>
      <c r="R8" s="157"/>
      <c r="S8" s="173"/>
    </row>
    <row r="9" spans="1:19" ht="18" customHeight="1" x14ac:dyDescent="0.25">
      <c r="A9" s="16" t="s">
        <v>115</v>
      </c>
      <c r="B9" s="3" t="s">
        <v>41</v>
      </c>
      <c r="C9" s="6" t="s">
        <v>111</v>
      </c>
      <c r="D9" s="3" t="s">
        <v>111</v>
      </c>
      <c r="E9" s="6" t="s">
        <v>111</v>
      </c>
      <c r="F9" s="3" t="s">
        <v>111</v>
      </c>
      <c r="G9" s="6" t="s">
        <v>111</v>
      </c>
      <c r="H9" s="3" t="s">
        <v>111</v>
      </c>
      <c r="I9" s="6" t="s">
        <v>41</v>
      </c>
      <c r="J9" s="3" t="s">
        <v>41</v>
      </c>
      <c r="K9" s="6" t="s">
        <v>111</v>
      </c>
      <c r="L9" s="3" t="s">
        <v>111</v>
      </c>
      <c r="M9" s="6" t="s">
        <v>111</v>
      </c>
      <c r="N9" s="3" t="s">
        <v>41</v>
      </c>
      <c r="O9" s="6" t="s">
        <v>41</v>
      </c>
      <c r="P9" s="91" t="s">
        <v>41</v>
      </c>
      <c r="Q9" s="105" t="s">
        <v>111</v>
      </c>
      <c r="R9" s="157" t="s">
        <v>41</v>
      </c>
      <c r="S9" s="173"/>
    </row>
    <row r="10" spans="1:19" ht="18" customHeight="1" x14ac:dyDescent="0.25">
      <c r="A10" s="16" t="s">
        <v>116</v>
      </c>
      <c r="B10" s="3"/>
      <c r="C10" s="6">
        <v>29</v>
      </c>
      <c r="D10" s="3">
        <v>900</v>
      </c>
      <c r="E10" s="6">
        <v>12550</v>
      </c>
      <c r="F10" s="3">
        <v>200</v>
      </c>
      <c r="G10" s="6">
        <v>2500</v>
      </c>
      <c r="H10" s="3">
        <v>8850</v>
      </c>
      <c r="I10" s="6"/>
      <c r="J10" s="3"/>
      <c r="K10" s="6">
        <v>25000</v>
      </c>
      <c r="L10" s="3">
        <v>27996</v>
      </c>
      <c r="M10" s="6">
        <v>150</v>
      </c>
      <c r="N10" s="3"/>
      <c r="O10" s="6"/>
      <c r="P10" s="91"/>
      <c r="Q10" s="105">
        <v>4500</v>
      </c>
      <c r="R10" s="157"/>
      <c r="S10" s="173"/>
    </row>
    <row r="11" spans="1:19" ht="18" customHeight="1" x14ac:dyDescent="0.25">
      <c r="A11" s="16" t="s">
        <v>117</v>
      </c>
      <c r="B11" s="3" t="s">
        <v>111</v>
      </c>
      <c r="C11" s="6" t="s">
        <v>111</v>
      </c>
      <c r="D11" s="3" t="s">
        <v>41</v>
      </c>
      <c r="E11" s="6" t="s">
        <v>41</v>
      </c>
      <c r="F11" s="3" t="s">
        <v>111</v>
      </c>
      <c r="G11" s="6" t="s">
        <v>111</v>
      </c>
      <c r="H11" s="3" t="s">
        <v>111</v>
      </c>
      <c r="I11" s="6" t="s">
        <v>41</v>
      </c>
      <c r="J11" s="3" t="s">
        <v>111</v>
      </c>
      <c r="K11" s="6" t="s">
        <v>41</v>
      </c>
      <c r="L11" s="3" t="s">
        <v>111</v>
      </c>
      <c r="M11" s="6" t="s">
        <v>41</v>
      </c>
      <c r="N11" s="3" t="s">
        <v>111</v>
      </c>
      <c r="O11" s="6" t="s">
        <v>111</v>
      </c>
      <c r="P11" s="91" t="s">
        <v>41</v>
      </c>
      <c r="Q11" s="105"/>
      <c r="R11" s="157" t="s">
        <v>111</v>
      </c>
      <c r="S11" s="173"/>
    </row>
    <row r="12" spans="1:19" ht="18" customHeight="1" x14ac:dyDescent="0.25">
      <c r="A12" s="16" t="s">
        <v>118</v>
      </c>
      <c r="B12" s="3">
        <v>371</v>
      </c>
      <c r="C12" s="6">
        <v>150</v>
      </c>
      <c r="D12" s="3"/>
      <c r="E12" s="6"/>
      <c r="F12" s="3">
        <v>100</v>
      </c>
      <c r="G12" s="6">
        <v>250</v>
      </c>
      <c r="H12" s="3">
        <v>1650</v>
      </c>
      <c r="I12" s="6"/>
      <c r="J12" s="3">
        <v>30</v>
      </c>
      <c r="K12" s="6">
        <v>0</v>
      </c>
      <c r="L12" s="3">
        <v>500</v>
      </c>
      <c r="M12" s="6"/>
      <c r="N12" s="3">
        <v>250</v>
      </c>
      <c r="O12" s="6">
        <v>1396</v>
      </c>
      <c r="P12" s="91"/>
      <c r="Q12" s="105"/>
      <c r="R12" s="157">
        <v>5</v>
      </c>
      <c r="S12" s="173"/>
    </row>
    <row r="13" spans="1:19" ht="18" customHeight="1" x14ac:dyDescent="0.25">
      <c r="A13" s="16" t="s">
        <v>120</v>
      </c>
      <c r="B13" s="3" t="s">
        <v>41</v>
      </c>
      <c r="C13" s="6" t="s">
        <v>111</v>
      </c>
      <c r="D13" s="3" t="s">
        <v>41</v>
      </c>
      <c r="E13" s="6" t="s">
        <v>41</v>
      </c>
      <c r="F13" s="3" t="s">
        <v>41</v>
      </c>
      <c r="G13" s="6" t="s">
        <v>41</v>
      </c>
      <c r="H13" s="3" t="s">
        <v>41</v>
      </c>
      <c r="I13" s="6" t="s">
        <v>41</v>
      </c>
      <c r="J13" s="3" t="s">
        <v>41</v>
      </c>
      <c r="K13" s="6" t="s">
        <v>41</v>
      </c>
      <c r="L13" s="3" t="s">
        <v>41</v>
      </c>
      <c r="M13" s="6" t="s">
        <v>41</v>
      </c>
      <c r="N13" s="3" t="s">
        <v>41</v>
      </c>
      <c r="O13" s="6" t="s">
        <v>41</v>
      </c>
      <c r="P13" s="91" t="s">
        <v>41</v>
      </c>
      <c r="Q13" s="105"/>
      <c r="R13" s="157" t="s">
        <v>111</v>
      </c>
      <c r="S13" s="173"/>
    </row>
    <row r="14" spans="1:19" ht="18" customHeight="1" x14ac:dyDescent="0.25">
      <c r="A14" s="15" t="s">
        <v>193</v>
      </c>
      <c r="B14" s="4"/>
      <c r="C14" s="7" t="s">
        <v>12</v>
      </c>
      <c r="D14" s="4"/>
      <c r="E14" s="7"/>
      <c r="F14" s="4"/>
      <c r="G14" s="7"/>
      <c r="H14" s="4"/>
      <c r="I14" s="7"/>
      <c r="J14" s="4"/>
      <c r="K14" s="7"/>
      <c r="L14" s="4"/>
      <c r="M14" s="7"/>
      <c r="N14" s="4"/>
      <c r="O14" s="7"/>
      <c r="P14" s="88"/>
      <c r="Q14" s="105"/>
      <c r="R14" s="157" t="s">
        <v>332</v>
      </c>
      <c r="S14" s="173"/>
    </row>
    <row r="15" spans="1:19" ht="18" customHeight="1" x14ac:dyDescent="0.25">
      <c r="A15" s="16" t="s">
        <v>119</v>
      </c>
      <c r="B15" s="3"/>
      <c r="C15" s="6">
        <v>2443</v>
      </c>
      <c r="D15" s="3"/>
      <c r="E15" s="6"/>
      <c r="F15" s="3"/>
      <c r="G15" s="6"/>
      <c r="H15" s="3"/>
      <c r="I15" s="6"/>
      <c r="J15" s="3"/>
      <c r="K15" s="6"/>
      <c r="L15" s="3"/>
      <c r="M15" s="6"/>
      <c r="N15" s="3"/>
      <c r="O15" s="6"/>
      <c r="P15" s="91"/>
      <c r="Q15" s="105"/>
      <c r="R15" s="157">
        <v>1500</v>
      </c>
      <c r="S15" s="173"/>
    </row>
    <row r="16" spans="1:19" s="35" customFormat="1" ht="18" customHeight="1" x14ac:dyDescent="0.3">
      <c r="A16" s="33" t="s">
        <v>288</v>
      </c>
      <c r="B16" s="34">
        <f>SUM(B6:B15)</f>
        <v>11790</v>
      </c>
      <c r="C16" s="43">
        <f t="shared" ref="C16:F16" si="0">SUM(C6:C15)</f>
        <v>11825</v>
      </c>
      <c r="D16" s="34">
        <f t="shared" si="0"/>
        <v>6100</v>
      </c>
      <c r="E16" s="43">
        <f t="shared" si="0"/>
        <v>20796</v>
      </c>
      <c r="F16" s="34">
        <f t="shared" si="0"/>
        <v>13100</v>
      </c>
      <c r="G16" s="43">
        <f>SUM(G6:G15)</f>
        <v>10250</v>
      </c>
      <c r="H16" s="34">
        <f t="shared" ref="H16" si="1">SUM(H6:H15)</f>
        <v>25680</v>
      </c>
      <c r="I16" s="43">
        <f>SUM(I6:I15)</f>
        <v>4520</v>
      </c>
      <c r="J16" s="34">
        <f t="shared" ref="J16" si="2">SUM(J6:J15)</f>
        <v>9730</v>
      </c>
      <c r="K16" s="43">
        <f>SUM(K6:K15)</f>
        <v>33000</v>
      </c>
      <c r="L16" s="34">
        <f t="shared" ref="L16" si="3">SUM(L6:L15)</f>
        <v>51496</v>
      </c>
      <c r="M16" s="43">
        <f>SUM(M6:M15)</f>
        <v>3750</v>
      </c>
      <c r="N16" s="34">
        <f t="shared" ref="N16" si="4">SUM(N6:N15)</f>
        <v>1850</v>
      </c>
      <c r="O16" s="43">
        <f>SUM(O6:O15)</f>
        <v>3680</v>
      </c>
      <c r="P16" s="92">
        <f t="shared" ref="P16:R16" si="5">SUM(P6:P15)</f>
        <v>10800</v>
      </c>
      <c r="Q16" s="43">
        <f>SUM(Q6:Q15)</f>
        <v>24267</v>
      </c>
      <c r="R16" s="158">
        <f t="shared" si="5"/>
        <v>4505</v>
      </c>
      <c r="S16" s="174">
        <f>SUM(S6:S15)</f>
        <v>1500</v>
      </c>
    </row>
    <row r="17" spans="1:19" ht="39" customHeight="1" x14ac:dyDescent="0.25">
      <c r="A17" s="32" t="s">
        <v>251</v>
      </c>
      <c r="B17" s="14"/>
      <c r="C17" s="14"/>
      <c r="D17" s="14"/>
      <c r="E17" s="14"/>
      <c r="F17" s="14"/>
      <c r="G17" s="14"/>
      <c r="H17" s="14"/>
      <c r="I17" s="14"/>
      <c r="J17" s="14"/>
      <c r="K17" s="14"/>
      <c r="L17" s="14"/>
      <c r="M17" s="14"/>
      <c r="N17" s="14"/>
      <c r="O17" s="14"/>
      <c r="P17" s="90"/>
      <c r="Q17" s="104"/>
      <c r="R17" s="155"/>
      <c r="S17" s="155"/>
    </row>
    <row r="18" spans="1:19" ht="18" customHeight="1" x14ac:dyDescent="0.25">
      <c r="A18" s="16" t="s">
        <v>260</v>
      </c>
      <c r="B18" s="3">
        <v>0.05</v>
      </c>
      <c r="C18" s="6">
        <v>0.2</v>
      </c>
      <c r="D18" s="3"/>
      <c r="E18" s="6">
        <v>0.05</v>
      </c>
      <c r="F18" s="3">
        <v>0.1</v>
      </c>
      <c r="G18" s="6">
        <v>0.3</v>
      </c>
      <c r="H18" s="3">
        <v>0.6</v>
      </c>
      <c r="I18" s="6">
        <v>0.05</v>
      </c>
      <c r="J18" s="3">
        <v>0.1</v>
      </c>
      <c r="K18" s="6">
        <v>1</v>
      </c>
      <c r="L18" s="3">
        <v>0.6</v>
      </c>
      <c r="M18" s="6">
        <v>0.1</v>
      </c>
      <c r="N18" s="3"/>
      <c r="O18" s="6"/>
      <c r="P18" s="91">
        <v>0.2</v>
      </c>
      <c r="Q18" s="105">
        <v>0.6</v>
      </c>
      <c r="R18" s="157"/>
      <c r="S18" s="105">
        <v>7.4999999999999997E-2</v>
      </c>
    </row>
    <row r="19" spans="1:19" ht="18" customHeight="1" x14ac:dyDescent="0.25">
      <c r="A19" s="15" t="s">
        <v>259</v>
      </c>
      <c r="B19" s="4" t="s">
        <v>41</v>
      </c>
      <c r="C19" s="7"/>
      <c r="D19" s="4"/>
      <c r="E19" s="7"/>
      <c r="F19" s="4"/>
      <c r="G19" s="7" t="s">
        <v>111</v>
      </c>
      <c r="H19" s="4" t="s">
        <v>111</v>
      </c>
      <c r="I19" s="7"/>
      <c r="J19" s="4"/>
      <c r="K19" s="7" t="s">
        <v>111</v>
      </c>
      <c r="L19" s="4"/>
      <c r="M19" s="7" t="s">
        <v>41</v>
      </c>
      <c r="N19" s="4"/>
      <c r="O19" s="7" t="s">
        <v>41</v>
      </c>
      <c r="P19" s="88"/>
      <c r="Q19" s="105"/>
      <c r="R19" s="157"/>
      <c r="S19" s="173"/>
    </row>
    <row r="20" spans="1:19" ht="18" customHeight="1" x14ac:dyDescent="0.25">
      <c r="A20" s="15" t="s">
        <v>261</v>
      </c>
      <c r="B20" s="4" t="s">
        <v>0</v>
      </c>
      <c r="C20" s="7" t="s">
        <v>0</v>
      </c>
      <c r="D20" s="4"/>
      <c r="E20" s="7" t="s">
        <v>0</v>
      </c>
      <c r="F20" s="4" t="s">
        <v>0</v>
      </c>
      <c r="G20" s="7" t="s">
        <v>1</v>
      </c>
      <c r="H20" s="4" t="s">
        <v>1</v>
      </c>
      <c r="I20" s="7" t="s">
        <v>0</v>
      </c>
      <c r="J20" s="4" t="s">
        <v>0</v>
      </c>
      <c r="K20" s="7" t="s">
        <v>1</v>
      </c>
      <c r="L20" s="4" t="s">
        <v>1</v>
      </c>
      <c r="M20" s="7" t="s">
        <v>0</v>
      </c>
      <c r="N20" s="4"/>
      <c r="O20" s="7" t="s">
        <v>0</v>
      </c>
      <c r="P20" s="88" t="s">
        <v>0</v>
      </c>
      <c r="Q20" s="105"/>
      <c r="R20" s="157"/>
      <c r="S20" s="173"/>
    </row>
    <row r="21" spans="1:19" ht="18" customHeight="1" x14ac:dyDescent="0.25">
      <c r="A21" s="16" t="s">
        <v>262</v>
      </c>
      <c r="B21" s="3">
        <v>0.1</v>
      </c>
      <c r="C21" s="6"/>
      <c r="D21" s="3">
        <v>0.1</v>
      </c>
      <c r="E21" s="6"/>
      <c r="F21" s="3"/>
      <c r="G21" s="6"/>
      <c r="H21" s="3"/>
      <c r="I21" s="6"/>
      <c r="J21" s="3">
        <v>1</v>
      </c>
      <c r="K21" s="6">
        <v>0</v>
      </c>
      <c r="L21" s="3"/>
      <c r="M21" s="6"/>
      <c r="N21" s="3"/>
      <c r="O21" s="6"/>
      <c r="P21" s="91"/>
      <c r="Q21" s="105"/>
      <c r="R21" s="157"/>
      <c r="S21" s="173"/>
    </row>
    <row r="22" spans="1:19" ht="18" customHeight="1" x14ac:dyDescent="0.25">
      <c r="A22" s="15" t="s">
        <v>263</v>
      </c>
      <c r="B22" s="4" t="s">
        <v>41</v>
      </c>
      <c r="C22" s="7"/>
      <c r="D22" s="4"/>
      <c r="E22" s="7"/>
      <c r="F22" s="4"/>
      <c r="G22" s="7"/>
      <c r="H22" s="4"/>
      <c r="I22" s="7"/>
      <c r="J22" s="4" t="s">
        <v>111</v>
      </c>
      <c r="K22" s="7"/>
      <c r="L22" s="4"/>
      <c r="M22" s="7"/>
      <c r="N22" s="4"/>
      <c r="O22" s="7"/>
      <c r="P22" s="88"/>
      <c r="Q22" s="105"/>
      <c r="R22" s="157"/>
      <c r="S22" s="173"/>
    </row>
    <row r="23" spans="1:19" ht="18" customHeight="1" x14ac:dyDescent="0.25">
      <c r="A23" s="15" t="s">
        <v>264</v>
      </c>
      <c r="B23" s="4" t="s">
        <v>0</v>
      </c>
      <c r="C23" s="7"/>
      <c r="D23" s="4" t="s">
        <v>0</v>
      </c>
      <c r="E23" s="7"/>
      <c r="F23" s="4"/>
      <c r="G23" s="7"/>
      <c r="H23" s="4"/>
      <c r="I23" s="7"/>
      <c r="J23" s="4" t="s">
        <v>1</v>
      </c>
      <c r="K23" s="7"/>
      <c r="L23" s="4"/>
      <c r="M23" s="7"/>
      <c r="N23" s="4"/>
      <c r="O23" s="7"/>
      <c r="P23" s="88"/>
      <c r="Q23" s="105"/>
      <c r="R23" s="157"/>
      <c r="S23" s="173"/>
    </row>
    <row r="24" spans="1:19" ht="18" customHeight="1" x14ac:dyDescent="0.25">
      <c r="A24" s="16" t="s">
        <v>121</v>
      </c>
      <c r="B24" s="3"/>
      <c r="C24" s="6"/>
      <c r="D24" s="3"/>
      <c r="E24" s="6"/>
      <c r="F24" s="3"/>
      <c r="G24" s="6"/>
      <c r="H24" s="3">
        <v>0.2</v>
      </c>
      <c r="I24" s="6"/>
      <c r="J24" s="3"/>
      <c r="K24" s="6">
        <v>0</v>
      </c>
      <c r="L24" s="3">
        <v>0.4</v>
      </c>
      <c r="M24" s="6"/>
      <c r="N24" s="3"/>
      <c r="O24" s="6"/>
      <c r="P24" s="91"/>
      <c r="Q24" s="105"/>
      <c r="R24" s="157"/>
      <c r="S24" s="173"/>
    </row>
    <row r="25" spans="1:19" ht="18" customHeight="1" x14ac:dyDescent="0.25">
      <c r="A25" s="15" t="s">
        <v>122</v>
      </c>
      <c r="B25" s="4"/>
      <c r="C25" s="7"/>
      <c r="D25" s="4"/>
      <c r="E25" s="7"/>
      <c r="F25" s="4"/>
      <c r="G25" s="7"/>
      <c r="H25" s="4" t="s">
        <v>42</v>
      </c>
      <c r="I25" s="7"/>
      <c r="J25" s="4"/>
      <c r="K25" s="7"/>
      <c r="L25" s="4" t="s">
        <v>111</v>
      </c>
      <c r="M25" s="7"/>
      <c r="N25" s="4"/>
      <c r="O25" s="7"/>
      <c r="P25" s="88"/>
      <c r="Q25" s="105"/>
      <c r="R25" s="157"/>
      <c r="S25" s="173"/>
    </row>
    <row r="26" spans="1:19" ht="18" customHeight="1" x14ac:dyDescent="0.3">
      <c r="A26" s="15" t="s">
        <v>123</v>
      </c>
      <c r="B26" s="4"/>
      <c r="C26" s="7"/>
      <c r="D26" s="4"/>
      <c r="E26" s="7"/>
      <c r="F26" s="4"/>
      <c r="G26" s="7"/>
      <c r="H26" s="4" t="s">
        <v>0</v>
      </c>
      <c r="I26" s="7"/>
      <c r="J26" s="4"/>
      <c r="K26" s="7"/>
      <c r="L26" s="4" t="s">
        <v>1</v>
      </c>
      <c r="M26" s="7"/>
      <c r="N26" s="4"/>
      <c r="O26" s="7"/>
      <c r="P26" s="88"/>
      <c r="Q26" s="105"/>
      <c r="R26" s="157"/>
      <c r="S26" s="173"/>
    </row>
    <row r="27" spans="1:19" ht="18" customHeight="1" x14ac:dyDescent="0.3">
      <c r="A27" s="16" t="s">
        <v>265</v>
      </c>
      <c r="B27" s="3">
        <v>1</v>
      </c>
      <c r="C27" s="6">
        <v>1.8</v>
      </c>
      <c r="D27" s="3">
        <v>2</v>
      </c>
      <c r="E27" s="6">
        <v>1.6</v>
      </c>
      <c r="F27" s="3">
        <v>3</v>
      </c>
      <c r="G27" s="6">
        <v>3.3</v>
      </c>
      <c r="H27" s="3">
        <v>2.8</v>
      </c>
      <c r="I27" s="6">
        <v>1.5</v>
      </c>
      <c r="J27" s="3">
        <v>3</v>
      </c>
      <c r="K27" s="6">
        <v>1</v>
      </c>
      <c r="L27" s="3">
        <v>3</v>
      </c>
      <c r="M27" s="6">
        <v>2</v>
      </c>
      <c r="N27" s="3">
        <v>1</v>
      </c>
      <c r="O27" s="6">
        <v>1</v>
      </c>
      <c r="P27" s="91">
        <v>4</v>
      </c>
      <c r="Q27" s="105">
        <v>3.6</v>
      </c>
      <c r="R27" s="157">
        <v>1</v>
      </c>
      <c r="S27" s="105">
        <v>1.1000000000000001</v>
      </c>
    </row>
    <row r="28" spans="1:19" ht="18" customHeight="1" x14ac:dyDescent="0.3">
      <c r="A28" s="15" t="s">
        <v>266</v>
      </c>
      <c r="B28" s="4" t="s">
        <v>111</v>
      </c>
      <c r="C28" s="7" t="s">
        <v>111</v>
      </c>
      <c r="D28" s="4"/>
      <c r="E28" s="7" t="s">
        <v>111</v>
      </c>
      <c r="F28" s="4" t="s">
        <v>111</v>
      </c>
      <c r="G28" s="7"/>
      <c r="H28" s="4"/>
      <c r="I28" s="7" t="s">
        <v>111</v>
      </c>
      <c r="J28" s="4"/>
      <c r="K28" s="7"/>
      <c r="L28" s="4" t="s">
        <v>111</v>
      </c>
      <c r="M28" s="7" t="s">
        <v>111</v>
      </c>
      <c r="N28" s="4" t="s">
        <v>111</v>
      </c>
      <c r="O28" s="7" t="s">
        <v>111</v>
      </c>
      <c r="P28" s="88" t="s">
        <v>111</v>
      </c>
      <c r="Q28" s="105"/>
      <c r="R28" s="157"/>
      <c r="S28" s="173"/>
    </row>
    <row r="29" spans="1:19" ht="18" customHeight="1" x14ac:dyDescent="0.3">
      <c r="A29" s="15" t="s">
        <v>267</v>
      </c>
      <c r="B29" s="4" t="s">
        <v>1</v>
      </c>
      <c r="C29" s="7" t="s">
        <v>1</v>
      </c>
      <c r="D29" s="4" t="s">
        <v>1</v>
      </c>
      <c r="E29" s="7" t="s">
        <v>1</v>
      </c>
      <c r="F29" s="4" t="s">
        <v>1</v>
      </c>
      <c r="G29" s="7" t="s">
        <v>1</v>
      </c>
      <c r="H29" s="4" t="s">
        <v>1</v>
      </c>
      <c r="I29" s="7" t="s">
        <v>1</v>
      </c>
      <c r="J29" s="4" t="s">
        <v>1</v>
      </c>
      <c r="K29" s="7" t="s">
        <v>1</v>
      </c>
      <c r="L29" s="4" t="s">
        <v>1</v>
      </c>
      <c r="M29" s="7" t="s">
        <v>1</v>
      </c>
      <c r="N29" s="4" t="s">
        <v>1</v>
      </c>
      <c r="O29" s="7" t="s">
        <v>1</v>
      </c>
      <c r="P29" s="88" t="s">
        <v>1</v>
      </c>
      <c r="Q29" s="105"/>
      <c r="R29" s="157"/>
      <c r="S29" s="173"/>
    </row>
    <row r="30" spans="1:19" ht="18" customHeight="1" x14ac:dyDescent="0.3">
      <c r="A30" s="16" t="s">
        <v>124</v>
      </c>
      <c r="B30" s="3">
        <v>0.9</v>
      </c>
      <c r="C30" s="6">
        <v>0.5</v>
      </c>
      <c r="D30" s="3">
        <v>0.5</v>
      </c>
      <c r="E30" s="6"/>
      <c r="F30" s="3"/>
      <c r="G30" s="6"/>
      <c r="H30" s="3">
        <v>1</v>
      </c>
      <c r="I30" s="6"/>
      <c r="J30" s="3"/>
      <c r="K30" s="6">
        <v>2.25</v>
      </c>
      <c r="L30" s="3"/>
      <c r="M30" s="6"/>
      <c r="N30" s="3"/>
      <c r="O30" s="6"/>
      <c r="P30" s="91"/>
      <c r="Q30" s="105">
        <v>1</v>
      </c>
      <c r="R30" s="157">
        <v>1</v>
      </c>
      <c r="S30" s="173"/>
    </row>
    <row r="31" spans="1:19" ht="18" customHeight="1" x14ac:dyDescent="0.3">
      <c r="A31" s="15" t="s">
        <v>125</v>
      </c>
      <c r="B31" s="4" t="s">
        <v>111</v>
      </c>
      <c r="C31" s="7"/>
      <c r="D31" s="4"/>
      <c r="E31" s="7"/>
      <c r="F31" s="4"/>
      <c r="G31" s="7"/>
      <c r="H31" s="4"/>
      <c r="I31" s="7"/>
      <c r="J31" s="4"/>
      <c r="K31" s="7" t="s">
        <v>41</v>
      </c>
      <c r="L31" s="4" t="s">
        <v>111</v>
      </c>
      <c r="M31" s="7"/>
      <c r="N31" s="4"/>
      <c r="O31" s="7"/>
      <c r="P31" s="88"/>
      <c r="Q31" s="105"/>
      <c r="R31" s="157"/>
      <c r="S31" s="173"/>
    </row>
    <row r="32" spans="1:19" ht="18" customHeight="1" x14ac:dyDescent="0.3">
      <c r="A32" s="15" t="s">
        <v>126</v>
      </c>
      <c r="B32" s="4" t="s">
        <v>1</v>
      </c>
      <c r="C32" s="7" t="s">
        <v>1</v>
      </c>
      <c r="D32" s="4" t="s">
        <v>1</v>
      </c>
      <c r="E32" s="7"/>
      <c r="F32" s="4"/>
      <c r="G32" s="7"/>
      <c r="H32" s="4" t="s">
        <v>1</v>
      </c>
      <c r="I32" s="7"/>
      <c r="J32" s="4"/>
      <c r="K32" s="7" t="s">
        <v>1</v>
      </c>
      <c r="L32" s="4"/>
      <c r="M32" s="7"/>
      <c r="N32" s="4"/>
      <c r="O32" s="7"/>
      <c r="P32" s="88"/>
      <c r="Q32" s="105"/>
      <c r="R32" s="157"/>
      <c r="S32" s="173"/>
    </row>
    <row r="33" spans="1:19" ht="18" customHeight="1" x14ac:dyDescent="0.3">
      <c r="A33" s="16" t="s">
        <v>127</v>
      </c>
      <c r="B33" s="3">
        <v>1.1000000000000001</v>
      </c>
      <c r="C33" s="6">
        <v>2</v>
      </c>
      <c r="D33" s="3">
        <v>1</v>
      </c>
      <c r="E33" s="6">
        <v>0.3</v>
      </c>
      <c r="F33" s="3">
        <v>1</v>
      </c>
      <c r="G33" s="6">
        <v>2</v>
      </c>
      <c r="H33" s="3">
        <v>3.5</v>
      </c>
      <c r="I33" s="6">
        <v>0.5</v>
      </c>
      <c r="J33" s="3">
        <v>2.25</v>
      </c>
      <c r="K33" s="6">
        <v>0.5</v>
      </c>
      <c r="L33" s="3">
        <v>7.2</v>
      </c>
      <c r="M33" s="6"/>
      <c r="N33" s="3"/>
      <c r="O33" s="6">
        <v>0.8</v>
      </c>
      <c r="P33" s="91">
        <v>3</v>
      </c>
      <c r="Q33" s="105">
        <v>3</v>
      </c>
      <c r="R33" s="157"/>
      <c r="S33" s="173"/>
    </row>
    <row r="34" spans="1:19" ht="18" customHeight="1" x14ac:dyDescent="0.3">
      <c r="A34" s="15" t="s">
        <v>128</v>
      </c>
      <c r="B34" s="4"/>
      <c r="C34" s="7"/>
      <c r="D34" s="4"/>
      <c r="E34" s="7"/>
      <c r="F34" s="4"/>
      <c r="G34" s="7"/>
      <c r="H34" s="4"/>
      <c r="I34" s="7"/>
      <c r="J34" s="4"/>
      <c r="K34" s="7"/>
      <c r="L34" s="4" t="s">
        <v>111</v>
      </c>
      <c r="M34" s="7"/>
      <c r="N34" s="4"/>
      <c r="O34" s="7" t="s">
        <v>111</v>
      </c>
      <c r="P34" s="88"/>
      <c r="Q34" s="105"/>
      <c r="R34" s="157"/>
      <c r="S34" s="173"/>
    </row>
    <row r="35" spans="1:19" ht="18" customHeight="1" x14ac:dyDescent="0.3">
      <c r="A35" s="15" t="s">
        <v>129</v>
      </c>
      <c r="B35" s="4" t="s">
        <v>1</v>
      </c>
      <c r="C35" s="7" t="s">
        <v>1</v>
      </c>
      <c r="D35" s="4" t="s">
        <v>1</v>
      </c>
      <c r="E35" s="7" t="s">
        <v>1</v>
      </c>
      <c r="F35" s="4" t="s">
        <v>1</v>
      </c>
      <c r="G35" s="7" t="s">
        <v>1</v>
      </c>
      <c r="H35" s="4" t="s">
        <v>1</v>
      </c>
      <c r="I35" s="7" t="s">
        <v>1</v>
      </c>
      <c r="J35" s="4" t="s">
        <v>1</v>
      </c>
      <c r="K35" s="7" t="s">
        <v>1</v>
      </c>
      <c r="L35" s="4" t="s">
        <v>1</v>
      </c>
      <c r="M35" s="7"/>
      <c r="N35" s="4"/>
      <c r="O35" s="7" t="s">
        <v>1</v>
      </c>
      <c r="P35" s="88" t="s">
        <v>1</v>
      </c>
      <c r="Q35" s="105"/>
      <c r="R35" s="157"/>
      <c r="S35" s="173"/>
    </row>
    <row r="36" spans="1:19" s="23" customFormat="1" ht="43.2" x14ac:dyDescent="0.3">
      <c r="A36" s="19" t="s">
        <v>172</v>
      </c>
      <c r="B36" s="20" t="s">
        <v>6</v>
      </c>
      <c r="C36" s="21" t="s">
        <v>13</v>
      </c>
      <c r="D36" s="20"/>
      <c r="E36" s="21"/>
      <c r="F36" s="20"/>
      <c r="G36" s="21"/>
      <c r="H36" s="20"/>
      <c r="I36" s="21" t="s">
        <v>52</v>
      </c>
      <c r="J36" s="20" t="s">
        <v>63</v>
      </c>
      <c r="K36" s="21"/>
      <c r="L36" s="20" t="s">
        <v>77</v>
      </c>
      <c r="M36" s="21"/>
      <c r="N36" s="20"/>
      <c r="O36" s="21" t="s">
        <v>97</v>
      </c>
      <c r="P36" s="89"/>
      <c r="Q36" s="106"/>
      <c r="R36" s="159" t="s">
        <v>333</v>
      </c>
      <c r="S36" s="175" t="s">
        <v>405</v>
      </c>
    </row>
    <row r="37" spans="1:19" ht="18" customHeight="1" x14ac:dyDescent="0.3">
      <c r="A37" s="16" t="s">
        <v>130</v>
      </c>
      <c r="B37" s="3">
        <v>0.75</v>
      </c>
      <c r="C37" s="6"/>
      <c r="D37" s="3"/>
      <c r="E37" s="6">
        <v>0.2</v>
      </c>
      <c r="F37" s="3">
        <v>0.1</v>
      </c>
      <c r="G37" s="6"/>
      <c r="H37" s="3">
        <v>0.5</v>
      </c>
      <c r="I37" s="6">
        <v>0.25</v>
      </c>
      <c r="J37" s="3">
        <v>2</v>
      </c>
      <c r="K37" s="6"/>
      <c r="L37" s="3">
        <v>0.4</v>
      </c>
      <c r="M37" s="6"/>
      <c r="N37" s="3"/>
      <c r="O37" s="6"/>
      <c r="P37" s="91">
        <v>0.2</v>
      </c>
      <c r="Q37" s="105"/>
      <c r="R37" s="157">
        <v>0.13</v>
      </c>
      <c r="S37" s="105">
        <v>0.1</v>
      </c>
    </row>
    <row r="38" spans="1:19" ht="18" customHeight="1" x14ac:dyDescent="0.3">
      <c r="A38" s="15" t="s">
        <v>182</v>
      </c>
      <c r="B38" s="4" t="s">
        <v>111</v>
      </c>
      <c r="C38" s="7" t="s">
        <v>111</v>
      </c>
      <c r="D38" s="4"/>
      <c r="E38" s="7"/>
      <c r="F38" s="4"/>
      <c r="G38" s="7"/>
      <c r="H38" s="4" t="s">
        <v>43</v>
      </c>
      <c r="I38" s="7"/>
      <c r="J38" s="4"/>
      <c r="K38" s="7"/>
      <c r="L38" s="4"/>
      <c r="M38" s="7"/>
      <c r="N38" s="4"/>
      <c r="O38" s="7" t="s">
        <v>111</v>
      </c>
      <c r="P38" s="88"/>
      <c r="Q38" s="105"/>
      <c r="R38" s="157"/>
      <c r="S38" s="173"/>
    </row>
    <row r="39" spans="1:19" ht="18" customHeight="1" x14ac:dyDescent="0.3">
      <c r="A39" s="15" t="s">
        <v>131</v>
      </c>
      <c r="B39" s="4" t="s">
        <v>0</v>
      </c>
      <c r="C39" s="7" t="s">
        <v>0</v>
      </c>
      <c r="D39" s="4"/>
      <c r="E39" s="7" t="s">
        <v>0</v>
      </c>
      <c r="F39" s="4" t="s">
        <v>0</v>
      </c>
      <c r="G39" s="7"/>
      <c r="H39" s="4" t="s">
        <v>1</v>
      </c>
      <c r="I39" s="7" t="s">
        <v>0</v>
      </c>
      <c r="J39" s="4" t="s">
        <v>1</v>
      </c>
      <c r="K39" s="7"/>
      <c r="L39" s="4" t="s">
        <v>0</v>
      </c>
      <c r="M39" s="7"/>
      <c r="N39" s="4"/>
      <c r="O39" s="7" t="s">
        <v>0</v>
      </c>
      <c r="P39" s="88" t="s">
        <v>0</v>
      </c>
      <c r="Q39" s="105"/>
      <c r="R39" s="157"/>
      <c r="S39" s="173"/>
    </row>
    <row r="40" spans="1:19" s="35" customFormat="1" ht="18" customHeight="1" x14ac:dyDescent="0.35">
      <c r="A40" s="42" t="s">
        <v>289</v>
      </c>
      <c r="B40" s="36">
        <f>B18+B21+B24+B27+B30+B37</f>
        <v>2.8</v>
      </c>
      <c r="C40" s="38">
        <f t="shared" ref="C40:S40" si="6">C18+C21+C24+C27+C30+C37</f>
        <v>2.5</v>
      </c>
      <c r="D40" s="36">
        <f t="shared" si="6"/>
        <v>2.6</v>
      </c>
      <c r="E40" s="38">
        <f t="shared" si="6"/>
        <v>1.85</v>
      </c>
      <c r="F40" s="36">
        <f t="shared" si="6"/>
        <v>3.2</v>
      </c>
      <c r="G40" s="38">
        <f t="shared" si="6"/>
        <v>3.5999999999999996</v>
      </c>
      <c r="H40" s="36">
        <f t="shared" si="6"/>
        <v>5.0999999999999996</v>
      </c>
      <c r="I40" s="38">
        <f t="shared" si="6"/>
        <v>1.8</v>
      </c>
      <c r="J40" s="36">
        <f t="shared" si="6"/>
        <v>6.1</v>
      </c>
      <c r="K40" s="38">
        <f t="shared" si="6"/>
        <v>4.25</v>
      </c>
      <c r="L40" s="36">
        <f t="shared" si="6"/>
        <v>4.4000000000000004</v>
      </c>
      <c r="M40" s="38">
        <f t="shared" si="6"/>
        <v>2.1</v>
      </c>
      <c r="N40" s="36">
        <f t="shared" si="6"/>
        <v>1</v>
      </c>
      <c r="O40" s="38">
        <f t="shared" si="6"/>
        <v>1</v>
      </c>
      <c r="P40" s="93">
        <f t="shared" si="6"/>
        <v>4.4000000000000004</v>
      </c>
      <c r="Q40" s="38">
        <f t="shared" si="6"/>
        <v>5.2</v>
      </c>
      <c r="R40" s="160">
        <f t="shared" si="6"/>
        <v>2.13</v>
      </c>
      <c r="S40" s="176">
        <f t="shared" si="6"/>
        <v>1.2750000000000001</v>
      </c>
    </row>
    <row r="41" spans="1:19" s="35" customFormat="1" ht="18" customHeight="1" x14ac:dyDescent="0.35">
      <c r="A41" s="42" t="s">
        <v>290</v>
      </c>
      <c r="B41" s="37">
        <f>B40+B33</f>
        <v>3.9</v>
      </c>
      <c r="C41" s="39">
        <f t="shared" ref="C41:S41" si="7">C40+C33</f>
        <v>4.5</v>
      </c>
      <c r="D41" s="37">
        <f t="shared" si="7"/>
        <v>3.6</v>
      </c>
      <c r="E41" s="39">
        <f t="shared" si="7"/>
        <v>2.15</v>
      </c>
      <c r="F41" s="37">
        <f t="shared" si="7"/>
        <v>4.2</v>
      </c>
      <c r="G41" s="39">
        <f t="shared" si="7"/>
        <v>5.6</v>
      </c>
      <c r="H41" s="37">
        <f t="shared" si="7"/>
        <v>8.6</v>
      </c>
      <c r="I41" s="39">
        <f t="shared" si="7"/>
        <v>2.2999999999999998</v>
      </c>
      <c r="J41" s="37">
        <f t="shared" si="7"/>
        <v>8.35</v>
      </c>
      <c r="K41" s="39">
        <f t="shared" si="7"/>
        <v>4.75</v>
      </c>
      <c r="L41" s="37">
        <f t="shared" si="7"/>
        <v>11.600000000000001</v>
      </c>
      <c r="M41" s="39">
        <f t="shared" si="7"/>
        <v>2.1</v>
      </c>
      <c r="N41" s="37">
        <f t="shared" si="7"/>
        <v>1</v>
      </c>
      <c r="O41" s="39">
        <f t="shared" si="7"/>
        <v>1.8</v>
      </c>
      <c r="P41" s="94">
        <f t="shared" si="7"/>
        <v>7.4</v>
      </c>
      <c r="Q41" s="39">
        <f t="shared" si="7"/>
        <v>8.1999999999999993</v>
      </c>
      <c r="R41" s="161">
        <f t="shared" si="7"/>
        <v>2.13</v>
      </c>
      <c r="S41" s="177">
        <f t="shared" si="7"/>
        <v>1.2750000000000001</v>
      </c>
    </row>
    <row r="42" spans="1:19" s="35" customFormat="1" ht="18" customHeight="1" x14ac:dyDescent="0.35">
      <c r="A42" s="42" t="s">
        <v>291</v>
      </c>
      <c r="B42" s="40">
        <f>B16/B40</f>
        <v>4210.7142857142862</v>
      </c>
      <c r="C42" s="41">
        <f t="shared" ref="C42:S42" si="8">C16/C40</f>
        <v>4730</v>
      </c>
      <c r="D42" s="40">
        <f t="shared" si="8"/>
        <v>2346.1538461538462</v>
      </c>
      <c r="E42" s="41">
        <f t="shared" si="8"/>
        <v>11241.08108108108</v>
      </c>
      <c r="F42" s="40">
        <f t="shared" si="8"/>
        <v>4093.75</v>
      </c>
      <c r="G42" s="41">
        <f t="shared" si="8"/>
        <v>2847.2222222222226</v>
      </c>
      <c r="H42" s="40">
        <f t="shared" si="8"/>
        <v>5035.2941176470595</v>
      </c>
      <c r="I42" s="41">
        <f t="shared" si="8"/>
        <v>2511.1111111111109</v>
      </c>
      <c r="J42" s="40">
        <f t="shared" si="8"/>
        <v>1595.0819672131149</v>
      </c>
      <c r="K42" s="41">
        <f t="shared" si="8"/>
        <v>7764.7058823529414</v>
      </c>
      <c r="L42" s="40">
        <f t="shared" si="8"/>
        <v>11703.636363636362</v>
      </c>
      <c r="M42" s="41">
        <f t="shared" si="8"/>
        <v>1785.7142857142856</v>
      </c>
      <c r="N42" s="40">
        <f t="shared" si="8"/>
        <v>1850</v>
      </c>
      <c r="O42" s="41">
        <f t="shared" si="8"/>
        <v>3680</v>
      </c>
      <c r="P42" s="95">
        <f t="shared" si="8"/>
        <v>2454.5454545454545</v>
      </c>
      <c r="Q42" s="41">
        <f t="shared" si="8"/>
        <v>4666.7307692307695</v>
      </c>
      <c r="R42" s="162">
        <f t="shared" si="8"/>
        <v>2115.0234741784038</v>
      </c>
      <c r="S42" s="178">
        <f t="shared" si="8"/>
        <v>1176.4705882352939</v>
      </c>
    </row>
    <row r="43" spans="1:19" s="35" customFormat="1" ht="18" customHeight="1" x14ac:dyDescent="0.35">
      <c r="A43" s="42" t="s">
        <v>292</v>
      </c>
      <c r="B43" s="40">
        <f>B16/B41</f>
        <v>3023.0769230769233</v>
      </c>
      <c r="C43" s="41">
        <f t="shared" ref="C43:S43" si="9">C16/C41</f>
        <v>2627.7777777777778</v>
      </c>
      <c r="D43" s="40">
        <f t="shared" si="9"/>
        <v>1694.4444444444443</v>
      </c>
      <c r="E43" s="41">
        <f t="shared" si="9"/>
        <v>9672.5581395348836</v>
      </c>
      <c r="F43" s="40">
        <f t="shared" si="9"/>
        <v>3119.0476190476188</v>
      </c>
      <c r="G43" s="41">
        <f t="shared" si="9"/>
        <v>1830.3571428571429</v>
      </c>
      <c r="H43" s="40">
        <f t="shared" si="9"/>
        <v>2986.046511627907</v>
      </c>
      <c r="I43" s="41">
        <f t="shared" si="9"/>
        <v>1965.217391304348</v>
      </c>
      <c r="J43" s="40">
        <f t="shared" si="9"/>
        <v>1165.2694610778444</v>
      </c>
      <c r="K43" s="41">
        <f t="shared" si="9"/>
        <v>6947.3684210526317</v>
      </c>
      <c r="L43" s="40">
        <f t="shared" si="9"/>
        <v>4439.3103448275861</v>
      </c>
      <c r="M43" s="41">
        <f t="shared" si="9"/>
        <v>1785.7142857142856</v>
      </c>
      <c r="N43" s="40">
        <f t="shared" si="9"/>
        <v>1850</v>
      </c>
      <c r="O43" s="41">
        <f t="shared" si="9"/>
        <v>2044.4444444444443</v>
      </c>
      <c r="P43" s="95">
        <f t="shared" si="9"/>
        <v>1459.4594594594594</v>
      </c>
      <c r="Q43" s="41">
        <f t="shared" si="9"/>
        <v>2959.3902439024391</v>
      </c>
      <c r="R43" s="162">
        <f t="shared" si="9"/>
        <v>2115.0234741784038</v>
      </c>
      <c r="S43" s="178">
        <f t="shared" si="9"/>
        <v>1176.4705882352939</v>
      </c>
    </row>
    <row r="44" spans="1:19" s="35" customFormat="1" ht="18" customHeight="1" x14ac:dyDescent="0.35">
      <c r="A44" s="53" t="s">
        <v>293</v>
      </c>
      <c r="B44" s="40"/>
      <c r="C44" s="41"/>
      <c r="D44" s="40"/>
      <c r="E44" s="41"/>
      <c r="F44" s="40"/>
      <c r="G44" s="41"/>
      <c r="H44" s="40"/>
      <c r="I44" s="41"/>
      <c r="J44" s="40"/>
      <c r="K44" s="41"/>
      <c r="L44" s="40"/>
      <c r="M44" s="41"/>
      <c r="N44" s="40"/>
      <c r="O44" s="41"/>
      <c r="P44" s="95"/>
      <c r="Q44" s="107"/>
      <c r="R44" s="163"/>
      <c r="S44" s="179"/>
    </row>
    <row r="45" spans="1:19" s="35" customFormat="1" ht="18" customHeight="1" x14ac:dyDescent="0.35">
      <c r="A45" s="52" t="s">
        <v>294</v>
      </c>
      <c r="B45" s="54">
        <f>(B$27+B$30)/(B$16/1000)</f>
        <v>0.16115351993214588</v>
      </c>
      <c r="C45" s="51">
        <f>(C$27+C$30)/(C$16/1000)</f>
        <v>0.1945031712473573</v>
      </c>
      <c r="D45" s="50">
        <f t="shared" ref="D45:S45" si="10">(D$27+D$30)/(D$16/1000)</f>
        <v>0.4098360655737705</v>
      </c>
      <c r="E45" s="51">
        <f t="shared" si="10"/>
        <v>7.6937872667820748E-2</v>
      </c>
      <c r="F45" s="50">
        <f t="shared" si="10"/>
        <v>0.22900763358778625</v>
      </c>
      <c r="G45" s="51">
        <f t="shared" si="10"/>
        <v>0.32195121951219513</v>
      </c>
      <c r="H45" s="50">
        <f t="shared" si="10"/>
        <v>0.14797507788161993</v>
      </c>
      <c r="I45" s="51">
        <f t="shared" si="10"/>
        <v>0.33185840707964603</v>
      </c>
      <c r="J45" s="50">
        <f t="shared" si="10"/>
        <v>0.3083247687564234</v>
      </c>
      <c r="K45" s="51">
        <f t="shared" si="10"/>
        <v>9.8484848484848481E-2</v>
      </c>
      <c r="L45" s="50">
        <f t="shared" si="10"/>
        <v>5.8256951996271553E-2</v>
      </c>
      <c r="M45" s="51">
        <f t="shared" si="10"/>
        <v>0.53333333333333333</v>
      </c>
      <c r="N45" s="50">
        <f t="shared" si="10"/>
        <v>0.54054054054054046</v>
      </c>
      <c r="O45" s="51">
        <f t="shared" si="10"/>
        <v>0.27173913043478259</v>
      </c>
      <c r="P45" s="96">
        <f t="shared" si="10"/>
        <v>0.37037037037037035</v>
      </c>
      <c r="Q45" s="51">
        <f t="shared" si="10"/>
        <v>0.1895578357440145</v>
      </c>
      <c r="R45" s="164">
        <f t="shared" si="10"/>
        <v>0.44395116537180912</v>
      </c>
      <c r="S45" s="180">
        <f t="shared" si="10"/>
        <v>0.73333333333333339</v>
      </c>
    </row>
    <row r="46" spans="1:19" s="35" customFormat="1" ht="18" customHeight="1" x14ac:dyDescent="0.35">
      <c r="A46" s="52" t="s">
        <v>295</v>
      </c>
      <c r="B46" s="50">
        <f>(B$18+B$21+B$24)/(B$16/1000)</f>
        <v>1.2722646310432573E-2</v>
      </c>
      <c r="C46" s="51">
        <f t="shared" ref="C46:S46" si="11">(C$18+C$21+C$24)/(C$16/1000)</f>
        <v>1.6913319238900635E-2</v>
      </c>
      <c r="D46" s="50">
        <f t="shared" si="11"/>
        <v>1.6393442622950821E-2</v>
      </c>
      <c r="E46" s="51">
        <f t="shared" si="11"/>
        <v>2.4043085208693984E-3</v>
      </c>
      <c r="F46" s="50">
        <f t="shared" si="11"/>
        <v>7.6335877862595426E-3</v>
      </c>
      <c r="G46" s="51">
        <f t="shared" si="11"/>
        <v>2.9268292682926828E-2</v>
      </c>
      <c r="H46" s="50">
        <f t="shared" si="11"/>
        <v>3.1152647975077885E-2</v>
      </c>
      <c r="I46" s="51">
        <f t="shared" si="11"/>
        <v>1.1061946902654869E-2</v>
      </c>
      <c r="J46" s="50">
        <f t="shared" si="11"/>
        <v>0.11305241521068859</v>
      </c>
      <c r="K46" s="51">
        <f t="shared" si="11"/>
        <v>3.0303030303030304E-2</v>
      </c>
      <c r="L46" s="50">
        <f t="shared" si="11"/>
        <v>1.9418983998757185E-2</v>
      </c>
      <c r="M46" s="51">
        <f t="shared" si="11"/>
        <v>2.6666666666666668E-2</v>
      </c>
      <c r="N46" s="50">
        <f t="shared" si="11"/>
        <v>0</v>
      </c>
      <c r="O46" s="51">
        <f t="shared" si="11"/>
        <v>0</v>
      </c>
      <c r="P46" s="96">
        <f t="shared" si="11"/>
        <v>1.8518518518518517E-2</v>
      </c>
      <c r="Q46" s="51">
        <f t="shared" si="11"/>
        <v>2.4724935097045368E-2</v>
      </c>
      <c r="R46" s="164">
        <f t="shared" si="11"/>
        <v>0</v>
      </c>
      <c r="S46" s="180">
        <f t="shared" si="11"/>
        <v>4.9999999999999996E-2</v>
      </c>
    </row>
    <row r="47" spans="1:19" s="35" customFormat="1" ht="18" customHeight="1" x14ac:dyDescent="0.35">
      <c r="A47" s="52" t="s">
        <v>296</v>
      </c>
      <c r="B47" s="50">
        <f>(B$33)/(B$16/1000)</f>
        <v>9.3299406276505528E-2</v>
      </c>
      <c r="C47" s="51">
        <f t="shared" ref="C47:S47" si="12">(C$33)/(C$16/1000)</f>
        <v>0.16913319238900634</v>
      </c>
      <c r="D47" s="50">
        <f t="shared" si="12"/>
        <v>0.16393442622950821</v>
      </c>
      <c r="E47" s="51">
        <f t="shared" si="12"/>
        <v>1.4425851125216388E-2</v>
      </c>
      <c r="F47" s="50">
        <f t="shared" si="12"/>
        <v>7.6335877862595422E-2</v>
      </c>
      <c r="G47" s="51">
        <f t="shared" si="12"/>
        <v>0.1951219512195122</v>
      </c>
      <c r="H47" s="50">
        <f t="shared" si="12"/>
        <v>0.13629283489096575</v>
      </c>
      <c r="I47" s="51">
        <f t="shared" si="12"/>
        <v>0.11061946902654868</v>
      </c>
      <c r="J47" s="50">
        <f t="shared" si="12"/>
        <v>0.23124357656731756</v>
      </c>
      <c r="K47" s="51">
        <f t="shared" si="12"/>
        <v>1.5151515151515152E-2</v>
      </c>
      <c r="L47" s="50">
        <f t="shared" si="12"/>
        <v>0.13981668479105172</v>
      </c>
      <c r="M47" s="51">
        <f t="shared" si="12"/>
        <v>0</v>
      </c>
      <c r="N47" s="50">
        <f t="shared" si="12"/>
        <v>0</v>
      </c>
      <c r="O47" s="51">
        <f t="shared" si="12"/>
        <v>0.21739130434782608</v>
      </c>
      <c r="P47" s="96">
        <f t="shared" si="12"/>
        <v>0.27777777777777773</v>
      </c>
      <c r="Q47" s="51">
        <f t="shared" si="12"/>
        <v>0.12362467548522685</v>
      </c>
      <c r="R47" s="164">
        <f t="shared" si="12"/>
        <v>0</v>
      </c>
      <c r="S47" s="180">
        <f t="shared" si="12"/>
        <v>0</v>
      </c>
    </row>
    <row r="48" spans="1:19" ht="39" customHeight="1" x14ac:dyDescent="0.3">
      <c r="A48" s="32" t="s">
        <v>254</v>
      </c>
      <c r="B48" s="14"/>
      <c r="C48" s="14"/>
      <c r="D48" s="14"/>
      <c r="E48" s="14"/>
      <c r="F48" s="14"/>
      <c r="G48" s="14"/>
      <c r="H48" s="14"/>
      <c r="I48" s="14"/>
      <c r="J48" s="14"/>
      <c r="K48" s="14"/>
      <c r="L48" s="14"/>
      <c r="M48" s="14"/>
      <c r="N48" s="14"/>
      <c r="O48" s="14"/>
      <c r="P48" s="90"/>
      <c r="Q48" s="104"/>
      <c r="R48" s="155"/>
      <c r="S48" s="104"/>
    </row>
    <row r="49" spans="1:19" ht="18" customHeight="1" x14ac:dyDescent="0.3">
      <c r="A49" s="16" t="s">
        <v>132</v>
      </c>
      <c r="B49" s="3" t="s">
        <v>111</v>
      </c>
      <c r="C49" s="6" t="s">
        <v>111</v>
      </c>
      <c r="D49" s="3" t="s">
        <v>111</v>
      </c>
      <c r="E49" s="6" t="s">
        <v>111</v>
      </c>
      <c r="F49" s="3" t="s">
        <v>111</v>
      </c>
      <c r="G49" s="6" t="s">
        <v>111</v>
      </c>
      <c r="H49" s="3" t="s">
        <v>111</v>
      </c>
      <c r="I49" s="6" t="s">
        <v>111</v>
      </c>
      <c r="J49" s="3" t="s">
        <v>111</v>
      </c>
      <c r="K49" s="6" t="s">
        <v>111</v>
      </c>
      <c r="L49" s="3" t="s">
        <v>111</v>
      </c>
      <c r="M49" s="6" t="s">
        <v>111</v>
      </c>
      <c r="N49" s="3" t="s">
        <v>41</v>
      </c>
      <c r="O49" s="6" t="s">
        <v>111</v>
      </c>
      <c r="P49" s="91" t="s">
        <v>111</v>
      </c>
      <c r="Q49" s="105"/>
      <c r="R49" s="157"/>
      <c r="S49" s="105" t="s">
        <v>111</v>
      </c>
    </row>
    <row r="50" spans="1:19" ht="18" customHeight="1" x14ac:dyDescent="0.3">
      <c r="A50" s="16" t="s">
        <v>133</v>
      </c>
      <c r="B50" s="3" t="s">
        <v>111</v>
      </c>
      <c r="C50" s="6" t="s">
        <v>111</v>
      </c>
      <c r="D50" s="3" t="s">
        <v>111</v>
      </c>
      <c r="E50" s="6" t="s">
        <v>111</v>
      </c>
      <c r="F50" s="3" t="s">
        <v>111</v>
      </c>
      <c r="G50" s="6" t="s">
        <v>111</v>
      </c>
      <c r="H50" s="3" t="s">
        <v>111</v>
      </c>
      <c r="I50" s="6" t="s">
        <v>41</v>
      </c>
      <c r="J50" s="3" t="s">
        <v>111</v>
      </c>
      <c r="K50" s="6" t="s">
        <v>111</v>
      </c>
      <c r="L50" s="3" t="s">
        <v>111</v>
      </c>
      <c r="M50" s="6" t="s">
        <v>41</v>
      </c>
      <c r="N50" s="3" t="s">
        <v>41</v>
      </c>
      <c r="O50" s="6" t="s">
        <v>41</v>
      </c>
      <c r="P50" s="91" t="s">
        <v>111</v>
      </c>
      <c r="Q50" s="105"/>
      <c r="R50" s="157"/>
      <c r="S50" s="173"/>
    </row>
    <row r="51" spans="1:19" ht="18" customHeight="1" x14ac:dyDescent="0.3">
      <c r="A51" s="16" t="s">
        <v>134</v>
      </c>
      <c r="B51" s="3">
        <v>1499</v>
      </c>
      <c r="C51" s="6">
        <v>376</v>
      </c>
      <c r="D51" s="3">
        <v>295</v>
      </c>
      <c r="E51" s="6">
        <v>94</v>
      </c>
      <c r="F51" s="3"/>
      <c r="G51" s="6">
        <v>250</v>
      </c>
      <c r="H51" s="3">
        <v>350</v>
      </c>
      <c r="I51" s="6"/>
      <c r="J51" s="3"/>
      <c r="K51" s="6">
        <v>300</v>
      </c>
      <c r="L51" s="3">
        <v>537</v>
      </c>
      <c r="M51" s="6"/>
      <c r="N51" s="3"/>
      <c r="O51" s="6"/>
      <c r="P51" s="91"/>
      <c r="Q51" s="105"/>
      <c r="R51" s="157"/>
      <c r="S51" s="173"/>
    </row>
    <row r="52" spans="1:19" ht="18" customHeight="1" x14ac:dyDescent="0.3">
      <c r="A52" s="16" t="s">
        <v>135</v>
      </c>
      <c r="B52" s="3" t="s">
        <v>41</v>
      </c>
      <c r="C52" s="6" t="s">
        <v>111</v>
      </c>
      <c r="D52" s="3" t="s">
        <v>41</v>
      </c>
      <c r="E52" s="6" t="s">
        <v>41</v>
      </c>
      <c r="F52" s="3" t="s">
        <v>111</v>
      </c>
      <c r="G52" s="6" t="s">
        <v>111</v>
      </c>
      <c r="H52" s="3" t="s">
        <v>41</v>
      </c>
      <c r="I52" s="6" t="s">
        <v>41</v>
      </c>
      <c r="J52" s="3" t="s">
        <v>111</v>
      </c>
      <c r="K52" s="6" t="s">
        <v>111</v>
      </c>
      <c r="L52" s="3" t="s">
        <v>111</v>
      </c>
      <c r="M52" s="6" t="s">
        <v>41</v>
      </c>
      <c r="N52" s="3" t="s">
        <v>111</v>
      </c>
      <c r="O52" s="6" t="s">
        <v>111</v>
      </c>
      <c r="P52" s="91" t="s">
        <v>41</v>
      </c>
      <c r="Q52" s="105"/>
      <c r="R52" s="157"/>
      <c r="S52" s="173"/>
    </row>
    <row r="53" spans="1:19" ht="18" customHeight="1" x14ac:dyDescent="0.3">
      <c r="A53" s="16" t="s">
        <v>136</v>
      </c>
      <c r="B53" s="3"/>
      <c r="C53" s="6">
        <v>112</v>
      </c>
      <c r="D53" s="3"/>
      <c r="E53" s="6"/>
      <c r="F53" s="3"/>
      <c r="G53" s="6">
        <v>50</v>
      </c>
      <c r="H53" s="3"/>
      <c r="I53" s="6"/>
      <c r="J53" s="3"/>
      <c r="K53" s="6">
        <v>50</v>
      </c>
      <c r="L53" s="3">
        <v>700</v>
      </c>
      <c r="M53" s="6"/>
      <c r="N53" s="3"/>
      <c r="O53" s="6">
        <v>3200</v>
      </c>
      <c r="P53" s="91"/>
      <c r="Q53" s="105"/>
      <c r="R53" s="157"/>
      <c r="S53" s="173"/>
    </row>
    <row r="54" spans="1:19" ht="18" customHeight="1" x14ac:dyDescent="0.3">
      <c r="A54" s="16" t="s">
        <v>137</v>
      </c>
      <c r="B54" s="3" t="s">
        <v>41</v>
      </c>
      <c r="C54" s="6" t="s">
        <v>41</v>
      </c>
      <c r="D54" s="3" t="s">
        <v>111</v>
      </c>
      <c r="E54" s="6" t="s">
        <v>41</v>
      </c>
      <c r="F54" s="3" t="s">
        <v>111</v>
      </c>
      <c r="G54" s="6" t="s">
        <v>111</v>
      </c>
      <c r="H54" s="3" t="s">
        <v>41</v>
      </c>
      <c r="I54" s="6" t="s">
        <v>41</v>
      </c>
      <c r="J54" s="3" t="s">
        <v>41</v>
      </c>
      <c r="K54" s="6" t="s">
        <v>111</v>
      </c>
      <c r="L54" s="3" t="s">
        <v>41</v>
      </c>
      <c r="M54" s="6" t="s">
        <v>41</v>
      </c>
      <c r="N54" s="3" t="s">
        <v>41</v>
      </c>
      <c r="O54" s="6" t="s">
        <v>41</v>
      </c>
      <c r="P54" s="91" t="s">
        <v>41</v>
      </c>
      <c r="Q54" s="105"/>
      <c r="R54" s="157"/>
      <c r="S54" s="173"/>
    </row>
    <row r="55" spans="1:19" ht="18" customHeight="1" x14ac:dyDescent="0.3">
      <c r="A55" s="16" t="s">
        <v>138</v>
      </c>
      <c r="B55" s="3"/>
      <c r="C55" s="6"/>
      <c r="D55" s="3">
        <v>138</v>
      </c>
      <c r="E55" s="6"/>
      <c r="F55" s="3"/>
      <c r="G55" s="6">
        <v>150</v>
      </c>
      <c r="H55" s="3"/>
      <c r="I55" s="6"/>
      <c r="J55" s="3"/>
      <c r="K55" s="6">
        <v>160</v>
      </c>
      <c r="L55" s="3">
        <v>0</v>
      </c>
      <c r="M55" s="6"/>
      <c r="N55" s="3"/>
      <c r="O55" s="6"/>
      <c r="P55" s="91"/>
      <c r="Q55" s="105"/>
      <c r="R55" s="157"/>
      <c r="S55" s="173"/>
    </row>
    <row r="56" spans="1:19" ht="18" customHeight="1" x14ac:dyDescent="0.3">
      <c r="A56" s="16" t="s">
        <v>139</v>
      </c>
      <c r="B56" s="3" t="s">
        <v>111</v>
      </c>
      <c r="C56" s="6" t="s">
        <v>111</v>
      </c>
      <c r="D56" s="3" t="s">
        <v>111</v>
      </c>
      <c r="E56" s="6" t="s">
        <v>41</v>
      </c>
      <c r="F56" s="3" t="s">
        <v>111</v>
      </c>
      <c r="G56" s="6" t="s">
        <v>111</v>
      </c>
      <c r="H56" s="3" t="s">
        <v>41</v>
      </c>
      <c r="I56" s="6" t="s">
        <v>41</v>
      </c>
      <c r="J56" s="3" t="s">
        <v>111</v>
      </c>
      <c r="K56" s="6" t="s">
        <v>111</v>
      </c>
      <c r="L56" s="3" t="s">
        <v>111</v>
      </c>
      <c r="M56" s="6" t="s">
        <v>41</v>
      </c>
      <c r="N56" s="3" t="s">
        <v>41</v>
      </c>
      <c r="O56" s="6" t="s">
        <v>111</v>
      </c>
      <c r="P56" s="91" t="s">
        <v>41</v>
      </c>
      <c r="Q56" s="105"/>
      <c r="R56" s="157"/>
      <c r="S56" s="173"/>
    </row>
    <row r="57" spans="1:19" ht="18" customHeight="1" x14ac:dyDescent="0.3">
      <c r="A57" s="16" t="s">
        <v>140</v>
      </c>
      <c r="B57" s="3"/>
      <c r="C57" s="6">
        <v>97</v>
      </c>
      <c r="D57" s="3">
        <v>102</v>
      </c>
      <c r="E57" s="6"/>
      <c r="F57" s="3"/>
      <c r="G57" s="6">
        <v>100</v>
      </c>
      <c r="H57" s="3"/>
      <c r="I57" s="6"/>
      <c r="J57" s="3"/>
      <c r="K57" s="6">
        <v>100</v>
      </c>
      <c r="L57" s="3">
        <v>77</v>
      </c>
      <c r="M57" s="6"/>
      <c r="N57" s="3"/>
      <c r="O57" s="6">
        <v>46</v>
      </c>
      <c r="P57" s="91"/>
      <c r="Q57" s="105"/>
      <c r="R57" s="157"/>
      <c r="S57" s="173"/>
    </row>
    <row r="58" spans="1:19" ht="18" customHeight="1" x14ac:dyDescent="0.3">
      <c r="A58" s="16" t="s">
        <v>141</v>
      </c>
      <c r="B58" s="3" t="s">
        <v>111</v>
      </c>
      <c r="C58" s="6" t="s">
        <v>111</v>
      </c>
      <c r="D58" s="3" t="s">
        <v>111</v>
      </c>
      <c r="E58" s="6" t="s">
        <v>111</v>
      </c>
      <c r="F58" s="3" t="s">
        <v>111</v>
      </c>
      <c r="G58" s="6" t="s">
        <v>41</v>
      </c>
      <c r="H58" s="3" t="s">
        <v>41</v>
      </c>
      <c r="I58" s="6" t="s">
        <v>111</v>
      </c>
      <c r="J58" s="3" t="s">
        <v>111</v>
      </c>
      <c r="K58" s="6" t="s">
        <v>41</v>
      </c>
      <c r="L58" s="3" t="s">
        <v>111</v>
      </c>
      <c r="M58" s="6" t="s">
        <v>111</v>
      </c>
      <c r="N58" s="3" t="s">
        <v>111</v>
      </c>
      <c r="O58" s="6" t="s">
        <v>111</v>
      </c>
      <c r="P58" s="91" t="s">
        <v>111</v>
      </c>
      <c r="Q58" s="105"/>
      <c r="R58" s="157"/>
      <c r="S58" s="173"/>
    </row>
    <row r="59" spans="1:19" ht="18" customHeight="1" x14ac:dyDescent="0.3">
      <c r="A59" s="16" t="s">
        <v>142</v>
      </c>
      <c r="B59" s="3"/>
      <c r="C59" s="6">
        <v>114</v>
      </c>
      <c r="D59" s="3">
        <v>70</v>
      </c>
      <c r="E59" s="6">
        <v>123</v>
      </c>
      <c r="F59" s="3"/>
      <c r="G59" s="6"/>
      <c r="H59" s="3"/>
      <c r="I59" s="6">
        <v>400</v>
      </c>
      <c r="J59" s="3"/>
      <c r="K59" s="6">
        <v>200</v>
      </c>
      <c r="L59" s="3">
        <v>474</v>
      </c>
      <c r="M59" s="6">
        <v>80</v>
      </c>
      <c r="N59" s="3"/>
      <c r="O59" s="6">
        <v>5380</v>
      </c>
      <c r="P59" s="91"/>
      <c r="Q59" s="105"/>
      <c r="R59" s="157"/>
      <c r="S59" s="173"/>
    </row>
    <row r="60" spans="1:19" ht="18" customHeight="1" x14ac:dyDescent="0.3">
      <c r="A60" s="16" t="s">
        <v>143</v>
      </c>
      <c r="B60" s="3" t="s">
        <v>111</v>
      </c>
      <c r="C60" s="6" t="s">
        <v>111</v>
      </c>
      <c r="D60" s="3" t="s">
        <v>111</v>
      </c>
      <c r="E60" s="6" t="s">
        <v>111</v>
      </c>
      <c r="F60" s="3" t="s">
        <v>111</v>
      </c>
      <c r="G60" s="6" t="s">
        <v>111</v>
      </c>
      <c r="H60" s="3" t="s">
        <v>41</v>
      </c>
      <c r="I60" s="6" t="s">
        <v>41</v>
      </c>
      <c r="J60" s="3" t="s">
        <v>111</v>
      </c>
      <c r="K60" s="6" t="s">
        <v>41</v>
      </c>
      <c r="L60" s="3" t="s">
        <v>111</v>
      </c>
      <c r="M60" s="6" t="s">
        <v>111</v>
      </c>
      <c r="N60" s="3" t="s">
        <v>111</v>
      </c>
      <c r="O60" s="6" t="s">
        <v>41</v>
      </c>
      <c r="P60" s="91" t="s">
        <v>41</v>
      </c>
      <c r="Q60" s="105"/>
      <c r="R60" s="157"/>
      <c r="S60" s="173"/>
    </row>
    <row r="61" spans="1:19" ht="18" customHeight="1" x14ac:dyDescent="0.3">
      <c r="A61" s="16" t="s">
        <v>144</v>
      </c>
      <c r="B61" s="3">
        <v>131</v>
      </c>
      <c r="C61" s="6">
        <v>366</v>
      </c>
      <c r="D61" s="3">
        <v>242</v>
      </c>
      <c r="E61" s="6">
        <v>369</v>
      </c>
      <c r="F61" s="3"/>
      <c r="G61" s="6">
        <v>200</v>
      </c>
      <c r="H61" s="3"/>
      <c r="I61" s="6"/>
      <c r="J61" s="3">
        <v>293</v>
      </c>
      <c r="K61" s="6">
        <v>0</v>
      </c>
      <c r="L61" s="3">
        <v>395</v>
      </c>
      <c r="M61" s="6">
        <v>80</v>
      </c>
      <c r="N61" s="3"/>
      <c r="O61" s="6"/>
      <c r="P61" s="91"/>
      <c r="Q61" s="105"/>
      <c r="R61" s="157"/>
      <c r="S61" s="173"/>
    </row>
    <row r="62" spans="1:19" ht="18" customHeight="1" x14ac:dyDescent="0.3">
      <c r="A62" s="16" t="s">
        <v>199</v>
      </c>
      <c r="B62" s="3" t="s">
        <v>41</v>
      </c>
      <c r="C62" s="6" t="s">
        <v>41</v>
      </c>
      <c r="D62" s="3" t="s">
        <v>111</v>
      </c>
      <c r="E62" s="6" t="s">
        <v>41</v>
      </c>
      <c r="F62" s="3" t="s">
        <v>41</v>
      </c>
      <c r="G62" s="6" t="s">
        <v>41</v>
      </c>
      <c r="H62" s="3" t="s">
        <v>41</v>
      </c>
      <c r="I62" s="6" t="s">
        <v>41</v>
      </c>
      <c r="J62" s="3" t="s">
        <v>41</v>
      </c>
      <c r="K62" s="6" t="s">
        <v>41</v>
      </c>
      <c r="L62" s="3" t="s">
        <v>41</v>
      </c>
      <c r="M62" s="6" t="s">
        <v>41</v>
      </c>
      <c r="N62" s="3" t="s">
        <v>41</v>
      </c>
      <c r="O62" s="6" t="s">
        <v>41</v>
      </c>
      <c r="P62" s="91" t="s">
        <v>41</v>
      </c>
      <c r="Q62" s="105"/>
      <c r="R62" s="157"/>
      <c r="S62" s="173"/>
    </row>
    <row r="63" spans="1:19" s="23" customFormat="1" ht="28.8" x14ac:dyDescent="0.3">
      <c r="A63" s="19" t="s">
        <v>202</v>
      </c>
      <c r="B63" s="20"/>
      <c r="C63" s="21"/>
      <c r="D63" s="20" t="s">
        <v>16</v>
      </c>
      <c r="E63" s="21"/>
      <c r="F63" s="20"/>
      <c r="G63" s="21"/>
      <c r="H63" s="20"/>
      <c r="I63" s="21"/>
      <c r="J63" s="20"/>
      <c r="K63" s="21"/>
      <c r="L63" s="20"/>
      <c r="M63" s="21"/>
      <c r="N63" s="20" t="s">
        <v>87</v>
      </c>
      <c r="O63" s="21"/>
      <c r="P63" s="89"/>
      <c r="Q63" s="106"/>
      <c r="R63" s="154"/>
      <c r="S63" s="142"/>
    </row>
    <row r="64" spans="1:19" ht="18" customHeight="1" x14ac:dyDescent="0.3">
      <c r="A64" s="16" t="s">
        <v>200</v>
      </c>
      <c r="B64" s="3"/>
      <c r="C64" s="6"/>
      <c r="D64" s="3">
        <v>67</v>
      </c>
      <c r="E64" s="6"/>
      <c r="F64" s="3"/>
      <c r="G64" s="6"/>
      <c r="H64" s="3"/>
      <c r="I64" s="6"/>
      <c r="J64" s="3"/>
      <c r="K64" s="6"/>
      <c r="L64" s="3"/>
      <c r="M64" s="6"/>
      <c r="N64" s="3"/>
      <c r="O64" s="6"/>
      <c r="P64" s="91"/>
      <c r="Q64" s="105"/>
      <c r="R64" s="157"/>
      <c r="S64" s="173"/>
    </row>
    <row r="65" spans="1:19" ht="18" customHeight="1" x14ac:dyDescent="0.3">
      <c r="A65" s="16" t="s">
        <v>201</v>
      </c>
      <c r="B65" s="3" t="s">
        <v>41</v>
      </c>
      <c r="C65" s="6" t="s">
        <v>111</v>
      </c>
      <c r="D65" s="3" t="s">
        <v>41</v>
      </c>
      <c r="E65" s="6" t="s">
        <v>41</v>
      </c>
      <c r="F65" s="3" t="s">
        <v>41</v>
      </c>
      <c r="G65" s="6" t="s">
        <v>41</v>
      </c>
      <c r="H65" s="3" t="s">
        <v>41</v>
      </c>
      <c r="I65" s="6" t="s">
        <v>41</v>
      </c>
      <c r="J65" s="3" t="s">
        <v>111</v>
      </c>
      <c r="K65" s="6" t="s">
        <v>111</v>
      </c>
      <c r="L65" s="3" t="s">
        <v>41</v>
      </c>
      <c r="M65" s="6" t="s">
        <v>41</v>
      </c>
      <c r="N65" s="3" t="s">
        <v>41</v>
      </c>
      <c r="O65" s="6" t="s">
        <v>41</v>
      </c>
      <c r="P65" s="91" t="s">
        <v>41</v>
      </c>
      <c r="Q65" s="105"/>
      <c r="R65" s="157"/>
      <c r="S65" s="173"/>
    </row>
    <row r="66" spans="1:19" ht="18" customHeight="1" x14ac:dyDescent="0.3">
      <c r="A66" s="16" t="s">
        <v>145</v>
      </c>
      <c r="B66" s="3"/>
      <c r="C66" s="6">
        <v>5508</v>
      </c>
      <c r="D66" s="3"/>
      <c r="E66" s="6"/>
      <c r="F66" s="3"/>
      <c r="G66" s="6"/>
      <c r="H66" s="3"/>
      <c r="I66" s="6"/>
      <c r="J66" s="3"/>
      <c r="K66" s="6">
        <v>6000</v>
      </c>
      <c r="L66" s="3"/>
      <c r="M66" s="6"/>
      <c r="N66" s="3"/>
      <c r="O66" s="6"/>
      <c r="P66" s="91"/>
      <c r="Q66" s="105"/>
      <c r="R66" s="157"/>
      <c r="S66" s="173"/>
    </row>
    <row r="67" spans="1:19" ht="39.75" customHeight="1" x14ac:dyDescent="0.3">
      <c r="A67" s="32" t="s">
        <v>252</v>
      </c>
      <c r="B67" s="14"/>
      <c r="C67" s="14"/>
      <c r="D67" s="14"/>
      <c r="E67" s="14"/>
      <c r="F67" s="14"/>
      <c r="G67" s="14"/>
      <c r="H67" s="14"/>
      <c r="I67" s="14"/>
      <c r="J67" s="14"/>
      <c r="K67" s="14"/>
      <c r="L67" s="14"/>
      <c r="M67" s="14"/>
      <c r="N67" s="14"/>
      <c r="O67" s="14"/>
      <c r="P67" s="90"/>
      <c r="Q67" s="104"/>
      <c r="R67" s="155"/>
      <c r="S67" s="155"/>
    </row>
    <row r="68" spans="1:19" ht="18" customHeight="1" x14ac:dyDescent="0.3">
      <c r="A68" s="16" t="s">
        <v>164</v>
      </c>
      <c r="B68" s="3" t="s">
        <v>41</v>
      </c>
      <c r="C68" s="6" t="s">
        <v>111</v>
      </c>
      <c r="D68" s="3" t="s">
        <v>111</v>
      </c>
      <c r="E68" s="6" t="s">
        <v>111</v>
      </c>
      <c r="F68" s="3" t="s">
        <v>111</v>
      </c>
      <c r="G68" s="6" t="s">
        <v>41</v>
      </c>
      <c r="H68" s="3" t="s">
        <v>111</v>
      </c>
      <c r="I68" s="6" t="s">
        <v>41</v>
      </c>
      <c r="J68" s="3" t="s">
        <v>41</v>
      </c>
      <c r="K68" s="6" t="s">
        <v>41</v>
      </c>
      <c r="L68" s="3" t="s">
        <v>111</v>
      </c>
      <c r="M68" s="6" t="s">
        <v>41</v>
      </c>
      <c r="N68" s="3" t="s">
        <v>41</v>
      </c>
      <c r="O68" s="6" t="s">
        <v>41</v>
      </c>
      <c r="P68" s="91" t="s">
        <v>41</v>
      </c>
      <c r="Q68" s="105"/>
      <c r="R68" s="157"/>
      <c r="S68" s="173"/>
    </row>
    <row r="69" spans="1:19" ht="18" customHeight="1" x14ac:dyDescent="0.3">
      <c r="A69" s="16" t="s">
        <v>165</v>
      </c>
      <c r="B69" s="3">
        <v>2</v>
      </c>
      <c r="C69" s="6">
        <v>2</v>
      </c>
      <c r="D69" s="3">
        <v>3</v>
      </c>
      <c r="E69" s="6"/>
      <c r="F69" s="3"/>
      <c r="G69" s="6">
        <v>2</v>
      </c>
      <c r="H69" s="3"/>
      <c r="I69" s="6"/>
      <c r="J69" s="3"/>
      <c r="K69" s="6">
        <v>2</v>
      </c>
      <c r="L69" s="3">
        <v>2.1</v>
      </c>
      <c r="M69" s="6"/>
      <c r="N69" s="3"/>
      <c r="O69" s="6"/>
      <c r="P69" s="91">
        <v>1.6</v>
      </c>
      <c r="Q69" s="105"/>
      <c r="R69" s="157"/>
      <c r="S69" s="173"/>
    </row>
    <row r="70" spans="1:19" ht="18" customHeight="1" x14ac:dyDescent="0.3">
      <c r="A70" s="16" t="s">
        <v>166</v>
      </c>
      <c r="B70" s="3"/>
      <c r="C70" s="6">
        <v>1</v>
      </c>
      <c r="D70" s="3"/>
      <c r="E70" s="6"/>
      <c r="F70" s="3"/>
      <c r="G70" s="6">
        <v>2</v>
      </c>
      <c r="H70" s="3"/>
      <c r="I70" s="6"/>
      <c r="J70" s="3"/>
      <c r="K70" s="6">
        <v>2</v>
      </c>
      <c r="L70" s="3">
        <v>2.1</v>
      </c>
      <c r="M70" s="6"/>
      <c r="N70" s="3"/>
      <c r="O70" s="6"/>
      <c r="P70" s="91"/>
      <c r="Q70" s="105"/>
      <c r="R70" s="157"/>
      <c r="S70" s="173"/>
    </row>
    <row r="71" spans="1:19" ht="18" customHeight="1" x14ac:dyDescent="0.3">
      <c r="A71" s="16" t="s">
        <v>167</v>
      </c>
      <c r="B71" s="3"/>
      <c r="C71" s="6"/>
      <c r="D71" s="3">
        <v>2</v>
      </c>
      <c r="E71" s="6"/>
      <c r="F71" s="3"/>
      <c r="G71" s="6">
        <v>1.5</v>
      </c>
      <c r="H71" s="3"/>
      <c r="I71" s="6"/>
      <c r="J71" s="3"/>
      <c r="K71" s="6">
        <v>2</v>
      </c>
      <c r="L71" s="3"/>
      <c r="M71" s="6"/>
      <c r="N71" s="3"/>
      <c r="O71" s="6"/>
      <c r="P71" s="91"/>
      <c r="Q71" s="105"/>
      <c r="R71" s="157"/>
      <c r="S71" s="173"/>
    </row>
    <row r="72" spans="1:19" ht="18" customHeight="1" x14ac:dyDescent="0.3">
      <c r="A72" s="16" t="s">
        <v>169</v>
      </c>
      <c r="B72" s="3"/>
      <c r="C72" s="6">
        <v>1</v>
      </c>
      <c r="D72" s="3">
        <v>3</v>
      </c>
      <c r="E72" s="6"/>
      <c r="F72" s="3"/>
      <c r="G72" s="6">
        <v>2</v>
      </c>
      <c r="H72" s="3"/>
      <c r="I72" s="6"/>
      <c r="J72" s="3"/>
      <c r="K72" s="6">
        <v>2</v>
      </c>
      <c r="L72" s="3">
        <v>2.1</v>
      </c>
      <c r="M72" s="6"/>
      <c r="N72" s="3"/>
      <c r="O72" s="6"/>
      <c r="P72" s="91"/>
      <c r="Q72" s="105"/>
      <c r="R72" s="157"/>
      <c r="S72" s="173"/>
    </row>
    <row r="73" spans="1:19" ht="18" customHeight="1" x14ac:dyDescent="0.3">
      <c r="A73" s="16" t="s">
        <v>170</v>
      </c>
      <c r="B73" s="3"/>
      <c r="C73" s="6">
        <v>0.5</v>
      </c>
      <c r="D73" s="3">
        <v>1</v>
      </c>
      <c r="E73" s="6">
        <v>1.5</v>
      </c>
      <c r="F73" s="3"/>
      <c r="G73" s="6"/>
      <c r="H73" s="3"/>
      <c r="I73" s="6"/>
      <c r="J73" s="3"/>
      <c r="K73" s="6">
        <v>2</v>
      </c>
      <c r="L73" s="3">
        <v>2.1</v>
      </c>
      <c r="M73" s="6"/>
      <c r="N73" s="3"/>
      <c r="O73" s="6"/>
      <c r="P73" s="91"/>
      <c r="Q73" s="105"/>
      <c r="R73" s="157"/>
      <c r="S73" s="173"/>
    </row>
    <row r="74" spans="1:19" ht="18" customHeight="1" x14ac:dyDescent="0.3">
      <c r="A74" s="16" t="s">
        <v>171</v>
      </c>
      <c r="B74" s="3">
        <v>1.5</v>
      </c>
      <c r="C74" s="6">
        <v>1</v>
      </c>
      <c r="D74" s="3">
        <v>3</v>
      </c>
      <c r="E74" s="6">
        <v>1.5</v>
      </c>
      <c r="F74" s="3"/>
      <c r="G74" s="6">
        <v>1</v>
      </c>
      <c r="H74" s="3"/>
      <c r="I74" s="6"/>
      <c r="J74" s="3"/>
      <c r="K74" s="6">
        <v>2</v>
      </c>
      <c r="L74" s="3">
        <v>0.4</v>
      </c>
      <c r="M74" s="6"/>
      <c r="N74" s="3"/>
      <c r="O74" s="6"/>
      <c r="P74" s="91"/>
      <c r="Q74" s="105"/>
      <c r="R74" s="157"/>
      <c r="S74" s="173"/>
    </row>
    <row r="75" spans="1:19" ht="18" customHeight="1" x14ac:dyDescent="0.3">
      <c r="A75" s="16" t="s">
        <v>180</v>
      </c>
      <c r="B75" s="3"/>
      <c r="C75" s="6"/>
      <c r="D75" s="3">
        <v>1</v>
      </c>
      <c r="E75" s="6"/>
      <c r="F75" s="3"/>
      <c r="G75" s="6"/>
      <c r="H75" s="3"/>
      <c r="I75" s="6"/>
      <c r="J75" s="3"/>
      <c r="K75" s="6"/>
      <c r="L75" s="3">
        <v>0.2</v>
      </c>
      <c r="M75" s="6"/>
      <c r="N75" s="3"/>
      <c r="O75" s="6"/>
      <c r="P75" s="91"/>
      <c r="Q75" s="105"/>
      <c r="R75" s="157"/>
      <c r="S75" s="173"/>
    </row>
    <row r="76" spans="1:19" ht="18" customHeight="1" x14ac:dyDescent="0.3">
      <c r="A76" s="16" t="s">
        <v>268</v>
      </c>
      <c r="B76" s="3"/>
      <c r="C76" s="6">
        <v>1</v>
      </c>
      <c r="D76" s="3"/>
      <c r="E76" s="6"/>
      <c r="F76" s="3"/>
      <c r="G76" s="6"/>
      <c r="H76" s="3"/>
      <c r="I76" s="6"/>
      <c r="J76" s="3"/>
      <c r="K76" s="6">
        <v>0.5</v>
      </c>
      <c r="L76" s="3">
        <v>0.2</v>
      </c>
      <c r="M76" s="6"/>
      <c r="N76" s="3"/>
      <c r="O76" s="6"/>
      <c r="P76" s="91"/>
      <c r="Q76" s="105"/>
      <c r="R76" s="157"/>
      <c r="S76" s="173"/>
    </row>
    <row r="77" spans="1:19" ht="18" customHeight="1" x14ac:dyDescent="0.3">
      <c r="A77" s="53" t="s">
        <v>297</v>
      </c>
      <c r="B77" s="3"/>
      <c r="C77" s="6"/>
      <c r="D77" s="3"/>
      <c r="E77" s="6"/>
      <c r="F77" s="3"/>
      <c r="G77" s="6"/>
      <c r="H77" s="3"/>
      <c r="I77" s="6"/>
      <c r="J77" s="3"/>
      <c r="K77" s="6"/>
      <c r="L77" s="3"/>
      <c r="M77" s="6"/>
      <c r="N77" s="3"/>
      <c r="O77" s="6"/>
      <c r="P77" s="91"/>
      <c r="Q77" s="105"/>
      <c r="R77" s="157"/>
      <c r="S77" s="173"/>
    </row>
    <row r="78" spans="1:19" ht="18" customHeight="1" x14ac:dyDescent="0.3">
      <c r="A78" s="53" t="s">
        <v>298</v>
      </c>
      <c r="B78" s="55">
        <f t="shared" ref="B78:G78" si="13">((B69-1)*B51)+((B70-1)*B53)+((B71-1)*B55)+((B72-1)*B57)+((B73-1)*B59)+((B74-1)*B61)+((B75-1)*B64)+((B76-1)*B66)</f>
        <v>1564.5</v>
      </c>
      <c r="C78" s="6">
        <f>((C69-1)*C51)+((C70-1)*C53)+((C71-1)*C55)+((C72-1)*C57)+((C73-1)*C59)+((C74-1)*C61)+((C75-1)*C64)+((C76-1)*C66)</f>
        <v>319</v>
      </c>
      <c r="D78" s="3">
        <f t="shared" si="13"/>
        <v>1416</v>
      </c>
      <c r="E78" s="6">
        <f t="shared" si="13"/>
        <v>152</v>
      </c>
      <c r="F78" s="3"/>
      <c r="G78" s="6">
        <f t="shared" si="13"/>
        <v>475</v>
      </c>
      <c r="H78" s="3"/>
      <c r="I78" s="6"/>
      <c r="J78" s="3"/>
      <c r="K78" s="6">
        <f t="shared" ref="K78:L78" si="14">((K69-1)*K51)+((K70-1)*K53)+((K71-1)*K55)+((K72-1)*K57)+((K73-1)*K59)+((K74-1)*K61)+((K75-1)*K64)+((K76-1)*K66)</f>
        <v>-2190</v>
      </c>
      <c r="L78" s="3">
        <f t="shared" si="14"/>
        <v>1729.8000000000004</v>
      </c>
      <c r="M78" s="6"/>
      <c r="N78" s="3"/>
      <c r="O78" s="6"/>
      <c r="P78" s="91"/>
      <c r="Q78" s="105"/>
      <c r="R78" s="157"/>
      <c r="S78" s="173"/>
    </row>
    <row r="79" spans="1:19" ht="18" customHeight="1" x14ac:dyDescent="0.3">
      <c r="A79" s="52" t="s">
        <v>294</v>
      </c>
      <c r="B79" s="50">
        <f>(B$27+B$30)/((B$16+B78)/1000)</f>
        <v>0.14227413980306264</v>
      </c>
      <c r="C79" s="51">
        <f>(C$27+C$30)/((C$16+C78)/1000)</f>
        <v>0.18939393939393936</v>
      </c>
      <c r="D79" s="50">
        <f t="shared" ref="D79:S79" si="15">(D$27+D$30)/((D$16+D78)/1000)</f>
        <v>0.33262373602980311</v>
      </c>
      <c r="E79" s="51">
        <f t="shared" si="15"/>
        <v>7.6379606645025785E-2</v>
      </c>
      <c r="F79" s="50">
        <f t="shared" si="15"/>
        <v>0.22900763358778625</v>
      </c>
      <c r="G79" s="51">
        <f t="shared" si="15"/>
        <v>0.30769230769230771</v>
      </c>
      <c r="H79" s="50">
        <f t="shared" si="15"/>
        <v>0.14797507788161993</v>
      </c>
      <c r="I79" s="51">
        <f t="shared" si="15"/>
        <v>0.33185840707964603</v>
      </c>
      <c r="J79" s="50">
        <f t="shared" si="15"/>
        <v>0.3083247687564234</v>
      </c>
      <c r="K79" s="51">
        <f t="shared" si="15"/>
        <v>0.10548523206751055</v>
      </c>
      <c r="L79" s="50">
        <f t="shared" si="15"/>
        <v>5.6363643195593116E-2</v>
      </c>
      <c r="M79" s="51">
        <f t="shared" si="15"/>
        <v>0.53333333333333333</v>
      </c>
      <c r="N79" s="50">
        <f t="shared" si="15"/>
        <v>0.54054054054054046</v>
      </c>
      <c r="O79" s="51">
        <f t="shared" si="15"/>
        <v>0.27173913043478259</v>
      </c>
      <c r="P79" s="96">
        <f t="shared" si="15"/>
        <v>0.37037037037037035</v>
      </c>
      <c r="Q79" s="51">
        <f t="shared" si="15"/>
        <v>0.1895578357440145</v>
      </c>
      <c r="R79" s="164">
        <f t="shared" si="15"/>
        <v>0.44395116537180912</v>
      </c>
      <c r="S79" s="180">
        <f t="shared" si="15"/>
        <v>0.73333333333333339</v>
      </c>
    </row>
    <row r="80" spans="1:19" ht="18" customHeight="1" x14ac:dyDescent="0.3">
      <c r="A80" s="52" t="s">
        <v>295</v>
      </c>
      <c r="B80" s="50">
        <f>(B$18+B$21+B$24)/((B$16+B78)/1000)</f>
        <v>1.1232168931820736E-2</v>
      </c>
      <c r="C80" s="51">
        <f t="shared" ref="C80:S80" si="16">(C$18+C$21+C$24)/((C$16+C78)/1000)</f>
        <v>1.6469038208168644E-2</v>
      </c>
      <c r="D80" s="50">
        <f t="shared" si="16"/>
        <v>1.3304949441192124E-2</v>
      </c>
      <c r="E80" s="51">
        <f t="shared" si="16"/>
        <v>2.3868627076570558E-3</v>
      </c>
      <c r="F80" s="50">
        <f t="shared" si="16"/>
        <v>7.6335877862595426E-3</v>
      </c>
      <c r="G80" s="51">
        <f t="shared" si="16"/>
        <v>2.7972027972027972E-2</v>
      </c>
      <c r="H80" s="50">
        <f t="shared" si="16"/>
        <v>3.1152647975077885E-2</v>
      </c>
      <c r="I80" s="51">
        <f t="shared" si="16"/>
        <v>1.1061946902654869E-2</v>
      </c>
      <c r="J80" s="50">
        <f t="shared" si="16"/>
        <v>0.11305241521068859</v>
      </c>
      <c r="K80" s="51">
        <f t="shared" si="16"/>
        <v>3.2456994482310937E-2</v>
      </c>
      <c r="L80" s="50">
        <f t="shared" si="16"/>
        <v>1.8787881065197704E-2</v>
      </c>
      <c r="M80" s="51">
        <f t="shared" si="16"/>
        <v>2.6666666666666668E-2</v>
      </c>
      <c r="N80" s="50">
        <f t="shared" si="16"/>
        <v>0</v>
      </c>
      <c r="O80" s="51">
        <f t="shared" si="16"/>
        <v>0</v>
      </c>
      <c r="P80" s="96">
        <f t="shared" si="16"/>
        <v>1.8518518518518517E-2</v>
      </c>
      <c r="Q80" s="51">
        <f t="shared" si="16"/>
        <v>2.4724935097045368E-2</v>
      </c>
      <c r="R80" s="164">
        <f t="shared" si="16"/>
        <v>0</v>
      </c>
      <c r="S80" s="180">
        <f t="shared" si="16"/>
        <v>4.9999999999999996E-2</v>
      </c>
    </row>
    <row r="81" spans="1:19" ht="18" customHeight="1" x14ac:dyDescent="0.3">
      <c r="A81" s="52" t="s">
        <v>296</v>
      </c>
      <c r="B81" s="50">
        <f>(B$33)/((B$16+B78)/1000)</f>
        <v>8.2369238833352065E-2</v>
      </c>
      <c r="C81" s="51">
        <f t="shared" ref="C81:S81" si="17">(C$33)/((C$16+C78)/1000)</f>
        <v>0.16469038208168643</v>
      </c>
      <c r="D81" s="50">
        <f t="shared" si="17"/>
        <v>0.13304949441192124</v>
      </c>
      <c r="E81" s="51">
        <f t="shared" si="17"/>
        <v>1.4321176245942332E-2</v>
      </c>
      <c r="F81" s="50">
        <f t="shared" si="17"/>
        <v>7.6335877862595422E-2</v>
      </c>
      <c r="G81" s="51">
        <f t="shared" si="17"/>
        <v>0.18648018648018649</v>
      </c>
      <c r="H81" s="50">
        <f t="shared" si="17"/>
        <v>0.13629283489096575</v>
      </c>
      <c r="I81" s="51">
        <f t="shared" si="17"/>
        <v>0.11061946902654868</v>
      </c>
      <c r="J81" s="50">
        <f t="shared" si="17"/>
        <v>0.23124357656731756</v>
      </c>
      <c r="K81" s="51">
        <f t="shared" si="17"/>
        <v>1.6228497241155469E-2</v>
      </c>
      <c r="L81" s="50">
        <f t="shared" si="17"/>
        <v>0.13527274366942349</v>
      </c>
      <c r="M81" s="51">
        <f t="shared" si="17"/>
        <v>0</v>
      </c>
      <c r="N81" s="50">
        <f t="shared" si="17"/>
        <v>0</v>
      </c>
      <c r="O81" s="51">
        <f t="shared" si="17"/>
        <v>0.21739130434782608</v>
      </c>
      <c r="P81" s="96">
        <f t="shared" si="17"/>
        <v>0.27777777777777773</v>
      </c>
      <c r="Q81" s="51">
        <f t="shared" si="17"/>
        <v>0.12362467548522685</v>
      </c>
      <c r="R81" s="164">
        <f t="shared" si="17"/>
        <v>0</v>
      </c>
      <c r="S81" s="180">
        <f t="shared" si="17"/>
        <v>0</v>
      </c>
    </row>
    <row r="82" spans="1:19" ht="39" customHeight="1" x14ac:dyDescent="0.3">
      <c r="A82" s="32" t="s">
        <v>329</v>
      </c>
      <c r="B82" s="14"/>
      <c r="C82" s="14"/>
      <c r="D82" s="14"/>
      <c r="E82" s="14"/>
      <c r="F82" s="14"/>
      <c r="G82" s="14"/>
      <c r="H82" s="14"/>
      <c r="I82" s="14"/>
      <c r="J82" s="14"/>
      <c r="K82" s="14"/>
      <c r="L82" s="14"/>
      <c r="M82" s="14"/>
      <c r="N82" s="14"/>
      <c r="O82" s="14"/>
      <c r="P82" s="90"/>
      <c r="Q82" s="104"/>
      <c r="R82" s="155"/>
      <c r="S82" s="155"/>
    </row>
    <row r="83" spans="1:19" ht="18" customHeight="1" x14ac:dyDescent="0.3">
      <c r="A83" s="16" t="s">
        <v>146</v>
      </c>
      <c r="B83" s="3" t="s">
        <v>111</v>
      </c>
      <c r="C83" s="6" t="s">
        <v>111</v>
      </c>
      <c r="D83" s="3" t="s">
        <v>111</v>
      </c>
      <c r="E83" s="6" t="s">
        <v>111</v>
      </c>
      <c r="F83" s="3" t="s">
        <v>111</v>
      </c>
      <c r="G83" s="6" t="s">
        <v>111</v>
      </c>
      <c r="H83" s="3" t="s">
        <v>111</v>
      </c>
      <c r="I83" s="6" t="s">
        <v>111</v>
      </c>
      <c r="J83" s="3" t="s">
        <v>111</v>
      </c>
      <c r="K83" s="6" t="s">
        <v>111</v>
      </c>
      <c r="L83" s="3" t="s">
        <v>111</v>
      </c>
      <c r="M83" s="6" t="s">
        <v>111</v>
      </c>
      <c r="N83" s="3" t="s">
        <v>111</v>
      </c>
      <c r="O83" s="6" t="s">
        <v>41</v>
      </c>
      <c r="P83" s="91" t="s">
        <v>111</v>
      </c>
      <c r="Q83" s="105"/>
      <c r="R83" s="157"/>
      <c r="S83" s="105" t="s">
        <v>111</v>
      </c>
    </row>
    <row r="84" spans="1:19" ht="18" customHeight="1" x14ac:dyDescent="0.3">
      <c r="A84" s="16" t="s">
        <v>203</v>
      </c>
      <c r="B84" s="3">
        <v>40</v>
      </c>
      <c r="C84" s="6">
        <v>19</v>
      </c>
      <c r="D84" s="3">
        <v>51</v>
      </c>
      <c r="E84" s="6"/>
      <c r="F84" s="3">
        <v>16</v>
      </c>
      <c r="G84" s="6">
        <v>100</v>
      </c>
      <c r="H84" s="3">
        <v>243</v>
      </c>
      <c r="I84" s="6"/>
      <c r="J84" s="3"/>
      <c r="K84" s="6"/>
      <c r="L84" s="3">
        <v>0</v>
      </c>
      <c r="M84" s="6">
        <v>10</v>
      </c>
      <c r="N84" s="3">
        <v>5</v>
      </c>
      <c r="O84" s="6"/>
      <c r="P84" s="91"/>
      <c r="Q84" s="105"/>
      <c r="R84" s="157"/>
      <c r="S84" s="105"/>
    </row>
    <row r="85" spans="1:19" ht="18" customHeight="1" x14ac:dyDescent="0.3">
      <c r="A85" s="16" t="s">
        <v>183</v>
      </c>
      <c r="B85" s="3">
        <v>129</v>
      </c>
      <c r="C85" s="6">
        <v>17</v>
      </c>
      <c r="D85" s="3">
        <v>12</v>
      </c>
      <c r="E85" s="6">
        <v>14</v>
      </c>
      <c r="F85" s="3"/>
      <c r="G85" s="6">
        <v>15</v>
      </c>
      <c r="H85" s="3">
        <v>109</v>
      </c>
      <c r="I85" s="6">
        <v>2</v>
      </c>
      <c r="J85" s="3"/>
      <c r="K85" s="6">
        <v>200</v>
      </c>
      <c r="L85" s="3">
        <v>111</v>
      </c>
      <c r="M85" s="6"/>
      <c r="N85" s="3">
        <v>5</v>
      </c>
      <c r="O85" s="6"/>
      <c r="P85" s="91"/>
      <c r="Q85" s="105"/>
      <c r="R85" s="157"/>
      <c r="S85" s="105"/>
    </row>
    <row r="86" spans="1:19" ht="18" customHeight="1" x14ac:dyDescent="0.3">
      <c r="A86" s="16" t="s">
        <v>147</v>
      </c>
      <c r="B86" s="3" t="s">
        <v>111</v>
      </c>
      <c r="C86" s="6" t="s">
        <v>111</v>
      </c>
      <c r="D86" s="3" t="s">
        <v>41</v>
      </c>
      <c r="E86" s="6" t="s">
        <v>41</v>
      </c>
      <c r="F86" s="3" t="s">
        <v>41</v>
      </c>
      <c r="G86" s="6" t="s">
        <v>41</v>
      </c>
      <c r="H86" s="3" t="s">
        <v>41</v>
      </c>
      <c r="I86" s="6" t="s">
        <v>41</v>
      </c>
      <c r="J86" s="3" t="s">
        <v>111</v>
      </c>
      <c r="K86" s="6" t="s">
        <v>111</v>
      </c>
      <c r="L86" s="3" t="s">
        <v>41</v>
      </c>
      <c r="M86" s="6" t="s">
        <v>41</v>
      </c>
      <c r="N86" s="3" t="s">
        <v>41</v>
      </c>
      <c r="O86" s="6" t="s">
        <v>41</v>
      </c>
      <c r="P86" s="91" t="s">
        <v>41</v>
      </c>
      <c r="Q86" s="105"/>
      <c r="R86" s="157"/>
      <c r="S86" s="105" t="s">
        <v>111</v>
      </c>
    </row>
    <row r="87" spans="1:19" ht="18" customHeight="1" x14ac:dyDescent="0.3">
      <c r="A87" s="16" t="s">
        <v>204</v>
      </c>
      <c r="B87" s="3">
        <v>16</v>
      </c>
      <c r="C87" s="6">
        <v>11</v>
      </c>
      <c r="D87" s="3"/>
      <c r="E87" s="6"/>
      <c r="F87" s="3"/>
      <c r="G87" s="6"/>
      <c r="H87" s="3"/>
      <c r="I87" s="6"/>
      <c r="J87" s="3"/>
      <c r="K87" s="6"/>
      <c r="L87" s="3"/>
      <c r="M87" s="6"/>
      <c r="N87" s="3"/>
      <c r="O87" s="6"/>
      <c r="P87" s="91"/>
      <c r="Q87" s="105"/>
      <c r="R87" s="157"/>
      <c r="S87" s="173"/>
    </row>
    <row r="88" spans="1:19" ht="18" customHeight="1" x14ac:dyDescent="0.3">
      <c r="A88" s="16" t="s">
        <v>184</v>
      </c>
      <c r="B88" s="3">
        <v>35</v>
      </c>
      <c r="C88" s="6">
        <v>4</v>
      </c>
      <c r="D88" s="3"/>
      <c r="E88" s="6"/>
      <c r="F88" s="3"/>
      <c r="G88" s="6"/>
      <c r="H88" s="3"/>
      <c r="I88" s="6"/>
      <c r="J88" s="3"/>
      <c r="K88" s="6">
        <v>50</v>
      </c>
      <c r="L88" s="3"/>
      <c r="M88" s="6"/>
      <c r="N88" s="3"/>
      <c r="O88" s="6"/>
      <c r="P88" s="91"/>
      <c r="Q88" s="105"/>
      <c r="R88" s="157"/>
      <c r="S88" s="173"/>
    </row>
    <row r="89" spans="1:19" ht="18" customHeight="1" x14ac:dyDescent="0.3">
      <c r="A89" s="16" t="s">
        <v>148</v>
      </c>
      <c r="B89" s="3" t="s">
        <v>41</v>
      </c>
      <c r="C89" s="6" t="s">
        <v>41</v>
      </c>
      <c r="D89" s="3" t="s">
        <v>111</v>
      </c>
      <c r="E89" s="6" t="s">
        <v>41</v>
      </c>
      <c r="F89" s="3" t="s">
        <v>41</v>
      </c>
      <c r="G89" s="6" t="s">
        <v>111</v>
      </c>
      <c r="H89" s="3" t="s">
        <v>111</v>
      </c>
      <c r="I89" s="6" t="s">
        <v>41</v>
      </c>
      <c r="J89" s="3" t="s">
        <v>41</v>
      </c>
      <c r="K89" s="6" t="s">
        <v>111</v>
      </c>
      <c r="L89" s="3" t="s">
        <v>111</v>
      </c>
      <c r="M89" s="6" t="s">
        <v>41</v>
      </c>
      <c r="N89" s="3" t="s">
        <v>41</v>
      </c>
      <c r="O89" s="6" t="s">
        <v>41</v>
      </c>
      <c r="P89" s="91" t="s">
        <v>111</v>
      </c>
      <c r="Q89" s="105"/>
      <c r="R89" s="157"/>
      <c r="S89" s="173"/>
    </row>
    <row r="90" spans="1:19" ht="18" customHeight="1" x14ac:dyDescent="0.3">
      <c r="A90" s="16" t="s">
        <v>205</v>
      </c>
      <c r="B90" s="3"/>
      <c r="C90" s="6"/>
      <c r="D90" s="3">
        <v>164</v>
      </c>
      <c r="E90" s="6"/>
      <c r="F90" s="3"/>
      <c r="G90" s="6">
        <v>250</v>
      </c>
      <c r="H90" s="3">
        <v>400</v>
      </c>
      <c r="I90" s="6"/>
      <c r="J90" s="3"/>
      <c r="K90" s="6"/>
      <c r="L90" s="3">
        <v>719</v>
      </c>
      <c r="M90" s="6"/>
      <c r="N90" s="3"/>
      <c r="O90" s="6"/>
      <c r="P90" s="91"/>
      <c r="Q90" s="105"/>
      <c r="R90" s="157"/>
      <c r="S90" s="173"/>
    </row>
    <row r="91" spans="1:19" ht="18" customHeight="1" x14ac:dyDescent="0.3">
      <c r="A91" s="16" t="s">
        <v>185</v>
      </c>
      <c r="B91" s="3"/>
      <c r="C91" s="6"/>
      <c r="D91" s="3">
        <v>131</v>
      </c>
      <c r="E91" s="6"/>
      <c r="F91" s="3"/>
      <c r="G91" s="6">
        <v>250</v>
      </c>
      <c r="H91" s="3">
        <v>350</v>
      </c>
      <c r="I91" s="6"/>
      <c r="J91" s="3"/>
      <c r="K91" s="6">
        <v>300</v>
      </c>
      <c r="L91" s="3">
        <v>11</v>
      </c>
      <c r="M91" s="6"/>
      <c r="N91" s="3"/>
      <c r="O91" s="6"/>
      <c r="P91" s="91"/>
      <c r="Q91" s="105"/>
      <c r="R91" s="157"/>
      <c r="S91" s="173"/>
    </row>
    <row r="92" spans="1:19" ht="18" customHeight="1" x14ac:dyDescent="0.3">
      <c r="A92" s="16" t="s">
        <v>149</v>
      </c>
      <c r="B92" s="3" t="s">
        <v>41</v>
      </c>
      <c r="C92" s="6" t="s">
        <v>41</v>
      </c>
      <c r="D92" s="3" t="s">
        <v>41</v>
      </c>
      <c r="E92" s="6" t="s">
        <v>41</v>
      </c>
      <c r="F92" s="3" t="s">
        <v>41</v>
      </c>
      <c r="G92" s="6" t="s">
        <v>111</v>
      </c>
      <c r="H92" s="3" t="s">
        <v>41</v>
      </c>
      <c r="I92" s="6" t="s">
        <v>41</v>
      </c>
      <c r="J92" s="3" t="s">
        <v>41</v>
      </c>
      <c r="K92" s="6" t="s">
        <v>111</v>
      </c>
      <c r="L92" s="3" t="s">
        <v>111</v>
      </c>
      <c r="M92" s="6" t="s">
        <v>41</v>
      </c>
      <c r="N92" s="3" t="s">
        <v>41</v>
      </c>
      <c r="O92" s="6" t="s">
        <v>41</v>
      </c>
      <c r="P92" s="91" t="s">
        <v>41</v>
      </c>
      <c r="Q92" s="105"/>
      <c r="R92" s="157"/>
      <c r="S92" s="173"/>
    </row>
    <row r="93" spans="1:19" ht="18" customHeight="1" x14ac:dyDescent="0.3">
      <c r="A93" s="16" t="s">
        <v>206</v>
      </c>
      <c r="B93" s="3"/>
      <c r="C93" s="6"/>
      <c r="D93" s="3"/>
      <c r="E93" s="6"/>
      <c r="F93" s="3"/>
      <c r="G93" s="6">
        <v>48</v>
      </c>
      <c r="H93" s="3"/>
      <c r="I93" s="6"/>
      <c r="J93" s="3"/>
      <c r="K93" s="6"/>
      <c r="L93" s="3">
        <v>623</v>
      </c>
      <c r="M93" s="6"/>
      <c r="N93" s="3"/>
      <c r="O93" s="6"/>
      <c r="P93" s="91"/>
      <c r="Q93" s="105"/>
      <c r="R93" s="157"/>
      <c r="S93" s="173"/>
    </row>
    <row r="94" spans="1:19" ht="18" customHeight="1" x14ac:dyDescent="0.3">
      <c r="A94" s="16" t="s">
        <v>186</v>
      </c>
      <c r="B94" s="3"/>
      <c r="C94" s="6"/>
      <c r="D94" s="3"/>
      <c r="E94" s="6"/>
      <c r="F94" s="3"/>
      <c r="G94" s="6">
        <v>48</v>
      </c>
      <c r="H94" s="3"/>
      <c r="I94" s="6"/>
      <c r="J94" s="3"/>
      <c r="K94" s="6">
        <v>50</v>
      </c>
      <c r="L94" s="3">
        <v>3</v>
      </c>
      <c r="M94" s="6"/>
      <c r="N94" s="3"/>
      <c r="O94" s="6"/>
      <c r="P94" s="91"/>
      <c r="Q94" s="105"/>
      <c r="R94" s="157"/>
      <c r="S94" s="173"/>
    </row>
    <row r="95" spans="1:19" ht="18" customHeight="1" x14ac:dyDescent="0.3">
      <c r="A95" s="16" t="s">
        <v>150</v>
      </c>
      <c r="B95" s="3" t="s">
        <v>41</v>
      </c>
      <c r="C95" s="6" t="s">
        <v>41</v>
      </c>
      <c r="D95" s="3" t="s">
        <v>111</v>
      </c>
      <c r="E95" s="6" t="s">
        <v>41</v>
      </c>
      <c r="F95" s="3" t="s">
        <v>111</v>
      </c>
      <c r="G95" s="6" t="s">
        <v>111</v>
      </c>
      <c r="H95" s="3" t="s">
        <v>41</v>
      </c>
      <c r="I95" s="6" t="s">
        <v>41</v>
      </c>
      <c r="J95" s="3" t="s">
        <v>41</v>
      </c>
      <c r="K95" s="6" t="s">
        <v>111</v>
      </c>
      <c r="L95" s="3" t="s">
        <v>41</v>
      </c>
      <c r="M95" s="6" t="s">
        <v>41</v>
      </c>
      <c r="N95" s="3" t="s">
        <v>41</v>
      </c>
      <c r="O95" s="6" t="s">
        <v>41</v>
      </c>
      <c r="P95" s="91" t="s">
        <v>41</v>
      </c>
      <c r="Q95" s="105"/>
      <c r="R95" s="157"/>
      <c r="S95" s="173"/>
    </row>
    <row r="96" spans="1:19" ht="18" customHeight="1" x14ac:dyDescent="0.3">
      <c r="A96" s="16" t="s">
        <v>207</v>
      </c>
      <c r="B96" s="3"/>
      <c r="C96" s="6"/>
      <c r="D96" s="3">
        <v>123</v>
      </c>
      <c r="E96" s="6"/>
      <c r="F96" s="3">
        <v>200</v>
      </c>
      <c r="G96" s="6">
        <v>150</v>
      </c>
      <c r="H96" s="3"/>
      <c r="I96" s="6"/>
      <c r="J96" s="3"/>
      <c r="K96" s="6">
        <v>100</v>
      </c>
      <c r="L96" s="3"/>
      <c r="M96" s="6"/>
      <c r="N96" s="3"/>
      <c r="O96" s="6"/>
      <c r="P96" s="91"/>
      <c r="Q96" s="105"/>
      <c r="R96" s="157"/>
      <c r="S96" s="173"/>
    </row>
    <row r="97" spans="1:19" ht="18" customHeight="1" x14ac:dyDescent="0.3">
      <c r="A97" s="16" t="s">
        <v>187</v>
      </c>
      <c r="B97" s="3"/>
      <c r="C97" s="6"/>
      <c r="D97" s="3">
        <v>15</v>
      </c>
      <c r="E97" s="6"/>
      <c r="F97" s="3">
        <v>3</v>
      </c>
      <c r="G97" s="6">
        <v>150</v>
      </c>
      <c r="H97" s="3"/>
      <c r="I97" s="6"/>
      <c r="J97" s="3"/>
      <c r="K97" s="6">
        <v>60</v>
      </c>
      <c r="L97" s="3"/>
      <c r="M97" s="6"/>
      <c r="N97" s="3"/>
      <c r="O97" s="6"/>
      <c r="P97" s="91"/>
      <c r="Q97" s="105"/>
      <c r="R97" s="157"/>
      <c r="S97" s="173"/>
    </row>
    <row r="98" spans="1:19" ht="18" customHeight="1" x14ac:dyDescent="0.3">
      <c r="A98" s="16" t="s">
        <v>151</v>
      </c>
      <c r="B98" s="3" t="s">
        <v>41</v>
      </c>
      <c r="C98" s="6" t="s">
        <v>41</v>
      </c>
      <c r="D98" s="3" t="s">
        <v>111</v>
      </c>
      <c r="E98" s="6" t="s">
        <v>41</v>
      </c>
      <c r="F98" s="3" t="s">
        <v>41</v>
      </c>
      <c r="G98" s="6" t="s">
        <v>111</v>
      </c>
      <c r="H98" s="3" t="s">
        <v>41</v>
      </c>
      <c r="I98" s="6" t="s">
        <v>41</v>
      </c>
      <c r="J98" s="3" t="s">
        <v>41</v>
      </c>
      <c r="K98" s="6" t="s">
        <v>111</v>
      </c>
      <c r="L98" s="3" t="s">
        <v>111</v>
      </c>
      <c r="M98" s="6" t="s">
        <v>41</v>
      </c>
      <c r="N98" s="3" t="s">
        <v>41</v>
      </c>
      <c r="O98" s="6" t="s">
        <v>41</v>
      </c>
      <c r="P98" s="91" t="s">
        <v>41</v>
      </c>
      <c r="Q98" s="105"/>
      <c r="R98" s="157"/>
      <c r="S98" s="173"/>
    </row>
    <row r="99" spans="1:19" ht="18" customHeight="1" x14ac:dyDescent="0.3">
      <c r="A99" s="16" t="s">
        <v>208</v>
      </c>
      <c r="B99" s="3"/>
      <c r="C99" s="6"/>
      <c r="D99" s="3">
        <v>82</v>
      </c>
      <c r="E99" s="6"/>
      <c r="F99" s="3"/>
      <c r="G99" s="6">
        <v>100</v>
      </c>
      <c r="H99" s="3"/>
      <c r="I99" s="6"/>
      <c r="J99" s="3"/>
      <c r="K99" s="6"/>
      <c r="L99" s="3">
        <v>79</v>
      </c>
      <c r="M99" s="6"/>
      <c r="N99" s="3"/>
      <c r="O99" s="6"/>
      <c r="P99" s="91"/>
      <c r="Q99" s="105"/>
      <c r="R99" s="157"/>
      <c r="S99" s="173"/>
    </row>
    <row r="100" spans="1:19" ht="18" customHeight="1" x14ac:dyDescent="0.3">
      <c r="A100" s="16" t="s">
        <v>188</v>
      </c>
      <c r="B100" s="3"/>
      <c r="C100" s="6"/>
      <c r="D100" s="3">
        <v>20</v>
      </c>
      <c r="E100" s="6"/>
      <c r="F100" s="3"/>
      <c r="G100" s="6">
        <v>100</v>
      </c>
      <c r="H100" s="3"/>
      <c r="I100" s="6"/>
      <c r="J100" s="3"/>
      <c r="K100" s="6">
        <v>100</v>
      </c>
      <c r="L100" s="3">
        <v>3</v>
      </c>
      <c r="M100" s="6"/>
      <c r="N100" s="3"/>
      <c r="O100" s="6"/>
      <c r="P100" s="91"/>
      <c r="Q100" s="105"/>
      <c r="R100" s="157"/>
      <c r="S100" s="173"/>
    </row>
    <row r="101" spans="1:19" ht="18" customHeight="1" x14ac:dyDescent="0.3">
      <c r="A101" s="16" t="s">
        <v>152</v>
      </c>
      <c r="B101" s="3" t="s">
        <v>41</v>
      </c>
      <c r="C101" s="6" t="s">
        <v>111</v>
      </c>
      <c r="D101" s="3" t="s">
        <v>111</v>
      </c>
      <c r="E101" s="6" t="s">
        <v>111</v>
      </c>
      <c r="F101" s="3" t="s">
        <v>41</v>
      </c>
      <c r="G101" s="6" t="s">
        <v>41</v>
      </c>
      <c r="H101" s="3" t="s">
        <v>111</v>
      </c>
      <c r="I101" s="6" t="s">
        <v>41</v>
      </c>
      <c r="J101" s="3" t="s">
        <v>41</v>
      </c>
      <c r="K101" s="6" t="s">
        <v>111</v>
      </c>
      <c r="L101" s="3" t="s">
        <v>111</v>
      </c>
      <c r="M101" s="6" t="s">
        <v>41</v>
      </c>
      <c r="N101" s="3" t="s">
        <v>41</v>
      </c>
      <c r="O101" s="6" t="s">
        <v>41</v>
      </c>
      <c r="P101" s="91" t="s">
        <v>111</v>
      </c>
      <c r="Q101" s="105"/>
      <c r="R101" s="157"/>
      <c r="S101" s="173"/>
    </row>
    <row r="102" spans="1:19" ht="18" customHeight="1" x14ac:dyDescent="0.3">
      <c r="A102" s="16" t="s">
        <v>209</v>
      </c>
      <c r="B102" s="3"/>
      <c r="C102" s="6">
        <v>2</v>
      </c>
      <c r="D102" s="3">
        <v>62</v>
      </c>
      <c r="E102" s="6">
        <v>123</v>
      </c>
      <c r="F102" s="3"/>
      <c r="G102" s="6"/>
      <c r="H102" s="3">
        <v>96</v>
      </c>
      <c r="I102" s="6"/>
      <c r="J102" s="3"/>
      <c r="K102" s="6">
        <v>100</v>
      </c>
      <c r="L102" s="3">
        <v>560</v>
      </c>
      <c r="M102" s="6"/>
      <c r="N102" s="3"/>
      <c r="O102" s="6"/>
      <c r="P102" s="91"/>
      <c r="Q102" s="105"/>
      <c r="R102" s="157"/>
      <c r="S102" s="173"/>
    </row>
    <row r="103" spans="1:19" ht="18" customHeight="1" x14ac:dyDescent="0.3">
      <c r="A103" s="16" t="s">
        <v>189</v>
      </c>
      <c r="B103" s="3"/>
      <c r="C103" s="6">
        <v>1</v>
      </c>
      <c r="D103" s="3">
        <v>8</v>
      </c>
      <c r="E103" s="6">
        <v>12</v>
      </c>
      <c r="F103" s="3"/>
      <c r="G103" s="6"/>
      <c r="H103" s="3">
        <v>36</v>
      </c>
      <c r="I103" s="6"/>
      <c r="J103" s="3"/>
      <c r="K103" s="6">
        <v>100</v>
      </c>
      <c r="L103" s="3">
        <v>30</v>
      </c>
      <c r="M103" s="6"/>
      <c r="N103" s="3"/>
      <c r="O103" s="6"/>
      <c r="P103" s="91"/>
      <c r="Q103" s="105"/>
      <c r="R103" s="157"/>
      <c r="S103" s="173"/>
    </row>
    <row r="104" spans="1:19" ht="18" customHeight="1" x14ac:dyDescent="0.3">
      <c r="A104" s="16" t="s">
        <v>153</v>
      </c>
      <c r="B104" s="3" t="s">
        <v>41</v>
      </c>
      <c r="C104" s="6" t="s">
        <v>41</v>
      </c>
      <c r="D104" s="3" t="s">
        <v>111</v>
      </c>
      <c r="E104" s="6" t="s">
        <v>111</v>
      </c>
      <c r="F104" s="3" t="s">
        <v>41</v>
      </c>
      <c r="G104" s="6" t="s">
        <v>111</v>
      </c>
      <c r="H104" s="3" t="s">
        <v>41</v>
      </c>
      <c r="I104" s="6" t="s">
        <v>41</v>
      </c>
      <c r="J104" s="3" t="s">
        <v>111</v>
      </c>
      <c r="K104" s="6" t="s">
        <v>41</v>
      </c>
      <c r="L104" s="3" t="s">
        <v>111</v>
      </c>
      <c r="M104" s="6" t="s">
        <v>41</v>
      </c>
      <c r="N104" s="3" t="s">
        <v>41</v>
      </c>
      <c r="O104" s="6" t="s">
        <v>41</v>
      </c>
      <c r="P104" s="91" t="s">
        <v>41</v>
      </c>
      <c r="Q104" s="105"/>
      <c r="R104" s="157"/>
      <c r="S104" s="105" t="s">
        <v>111</v>
      </c>
    </row>
    <row r="105" spans="1:19" ht="18" customHeight="1" x14ac:dyDescent="0.3">
      <c r="A105" s="16" t="s">
        <v>210</v>
      </c>
      <c r="B105" s="3">
        <v>180</v>
      </c>
      <c r="C105" s="6"/>
      <c r="D105" s="3">
        <v>195</v>
      </c>
      <c r="E105" s="6">
        <v>364</v>
      </c>
      <c r="F105" s="3"/>
      <c r="G105" s="6">
        <v>0</v>
      </c>
      <c r="H105" s="3"/>
      <c r="I105" s="6"/>
      <c r="J105" s="3">
        <v>293</v>
      </c>
      <c r="K105" s="6">
        <v>0</v>
      </c>
      <c r="L105" s="3"/>
      <c r="M105" s="6"/>
      <c r="N105" s="3"/>
      <c r="O105" s="6"/>
      <c r="P105" s="91"/>
      <c r="Q105" s="105"/>
      <c r="R105" s="157"/>
      <c r="S105" s="105">
        <v>394</v>
      </c>
    </row>
    <row r="106" spans="1:19" ht="18" customHeight="1" x14ac:dyDescent="0.3">
      <c r="A106" s="16" t="s">
        <v>190</v>
      </c>
      <c r="B106" s="3">
        <v>20</v>
      </c>
      <c r="C106" s="6"/>
      <c r="D106" s="3">
        <v>47</v>
      </c>
      <c r="E106" s="6">
        <v>56</v>
      </c>
      <c r="F106" s="3"/>
      <c r="G106" s="6">
        <v>0</v>
      </c>
      <c r="H106" s="3"/>
      <c r="I106" s="6"/>
      <c r="J106" s="3">
        <v>12</v>
      </c>
      <c r="K106" s="6">
        <v>0</v>
      </c>
      <c r="L106" s="3"/>
      <c r="M106" s="6"/>
      <c r="N106" s="3"/>
      <c r="O106" s="6"/>
      <c r="P106" s="91"/>
      <c r="Q106" s="105"/>
      <c r="R106" s="157"/>
      <c r="S106" s="105">
        <v>12</v>
      </c>
    </row>
    <row r="107" spans="1:19" s="23" customFormat="1" ht="115.2" x14ac:dyDescent="0.3">
      <c r="A107" s="19" t="s">
        <v>269</v>
      </c>
      <c r="B107" s="20" t="s">
        <v>2</v>
      </c>
      <c r="C107" s="21" t="s">
        <v>8</v>
      </c>
      <c r="D107" s="20"/>
      <c r="E107" s="21" t="s">
        <v>23</v>
      </c>
      <c r="F107" s="20"/>
      <c r="G107" s="21"/>
      <c r="H107" s="20"/>
      <c r="I107" s="21"/>
      <c r="J107" s="20" t="s">
        <v>59</v>
      </c>
      <c r="K107" s="21"/>
      <c r="L107" s="20"/>
      <c r="M107" s="21" t="s">
        <v>79</v>
      </c>
      <c r="N107" s="20"/>
      <c r="O107" s="21"/>
      <c r="P107" s="89" t="s">
        <v>100</v>
      </c>
      <c r="Q107" s="106"/>
      <c r="R107" s="154"/>
      <c r="S107" s="106"/>
    </row>
    <row r="108" spans="1:19" ht="18" customHeight="1" x14ac:dyDescent="0.3">
      <c r="A108" s="16" t="s">
        <v>270</v>
      </c>
      <c r="B108" s="3" t="s">
        <v>111</v>
      </c>
      <c r="C108" s="6" t="s">
        <v>111</v>
      </c>
      <c r="D108" s="3" t="s">
        <v>41</v>
      </c>
      <c r="E108" s="6" t="s">
        <v>111</v>
      </c>
      <c r="F108" s="3" t="s">
        <v>41</v>
      </c>
      <c r="G108" s="6" t="s">
        <v>41</v>
      </c>
      <c r="H108" s="3" t="s">
        <v>41</v>
      </c>
      <c r="I108" s="6" t="s">
        <v>111</v>
      </c>
      <c r="J108" s="3" t="s">
        <v>111</v>
      </c>
      <c r="K108" s="6" t="s">
        <v>111</v>
      </c>
      <c r="L108" s="3" t="s">
        <v>41</v>
      </c>
      <c r="M108" s="6" t="s">
        <v>111</v>
      </c>
      <c r="N108" s="3" t="s">
        <v>41</v>
      </c>
      <c r="O108" s="6" t="s">
        <v>41</v>
      </c>
      <c r="P108" s="91" t="s">
        <v>111</v>
      </c>
      <c r="Q108" s="105"/>
      <c r="R108" s="157"/>
      <c r="S108" s="105" t="s">
        <v>111</v>
      </c>
    </row>
    <row r="109" spans="1:19" ht="18" customHeight="1" x14ac:dyDescent="0.3">
      <c r="A109" s="16" t="s">
        <v>271</v>
      </c>
      <c r="B109" s="3"/>
      <c r="C109" s="6">
        <v>151</v>
      </c>
      <c r="D109" s="3"/>
      <c r="E109" s="6">
        <v>23</v>
      </c>
      <c r="F109" s="3"/>
      <c r="G109" s="6"/>
      <c r="H109" s="3"/>
      <c r="I109" s="6">
        <v>617</v>
      </c>
      <c r="J109" s="3"/>
      <c r="K109" s="6">
        <v>250</v>
      </c>
      <c r="L109" s="3"/>
      <c r="M109" s="6">
        <v>100</v>
      </c>
      <c r="N109" s="3"/>
      <c r="O109" s="6"/>
      <c r="P109" s="91"/>
      <c r="Q109" s="105"/>
      <c r="R109" s="157"/>
      <c r="S109" s="105">
        <v>366</v>
      </c>
    </row>
    <row r="110" spans="1:19" ht="18" customHeight="1" x14ac:dyDescent="0.3">
      <c r="A110" s="16" t="s">
        <v>272</v>
      </c>
      <c r="B110" s="3">
        <v>203</v>
      </c>
      <c r="C110" s="6">
        <v>126</v>
      </c>
      <c r="D110" s="3"/>
      <c r="E110" s="6"/>
      <c r="F110" s="3"/>
      <c r="G110" s="6"/>
      <c r="H110" s="3"/>
      <c r="I110" s="6">
        <v>4</v>
      </c>
      <c r="J110" s="3"/>
      <c r="K110" s="6">
        <v>250</v>
      </c>
      <c r="L110" s="3"/>
      <c r="M110" s="6">
        <v>5</v>
      </c>
      <c r="N110" s="3"/>
      <c r="O110" s="6"/>
      <c r="P110" s="91"/>
      <c r="Q110" s="105"/>
      <c r="R110" s="157"/>
      <c r="S110" s="105">
        <v>14</v>
      </c>
    </row>
    <row r="111" spans="1:19" ht="18" customHeight="1" x14ac:dyDescent="0.3">
      <c r="A111" s="76" t="s">
        <v>317</v>
      </c>
      <c r="B111" s="77">
        <f t="shared" ref="B111:P111" si="18">B85+B88+B91+B94+B97+B100+B103+B106+B110</f>
        <v>387</v>
      </c>
      <c r="C111" s="79">
        <f t="shared" si="18"/>
        <v>148</v>
      </c>
      <c r="D111" s="77">
        <f t="shared" si="18"/>
        <v>233</v>
      </c>
      <c r="E111" s="79">
        <f t="shared" si="18"/>
        <v>82</v>
      </c>
      <c r="F111" s="77">
        <f t="shared" si="18"/>
        <v>3</v>
      </c>
      <c r="G111" s="79">
        <f t="shared" si="18"/>
        <v>563</v>
      </c>
      <c r="H111" s="77">
        <f t="shared" si="18"/>
        <v>495</v>
      </c>
      <c r="I111" s="79">
        <f t="shared" si="18"/>
        <v>6</v>
      </c>
      <c r="J111" s="77">
        <f t="shared" si="18"/>
        <v>12</v>
      </c>
      <c r="K111" s="79">
        <f t="shared" si="18"/>
        <v>1110</v>
      </c>
      <c r="L111" s="77">
        <f t="shared" si="18"/>
        <v>158</v>
      </c>
      <c r="M111" s="79">
        <f t="shared" si="18"/>
        <v>5</v>
      </c>
      <c r="N111" s="77">
        <f t="shared" si="18"/>
        <v>5</v>
      </c>
      <c r="O111" s="79">
        <f t="shared" si="18"/>
        <v>0</v>
      </c>
      <c r="P111" s="97">
        <f t="shared" si="18"/>
        <v>0</v>
      </c>
      <c r="Q111" s="105"/>
      <c r="R111" s="157"/>
      <c r="S111" s="181">
        <f t="shared" ref="S111" si="19">S85+S88+S91+S94+S97+S100+S103+S106+S110</f>
        <v>26</v>
      </c>
    </row>
    <row r="112" spans="1:19" ht="18" customHeight="1" x14ac:dyDescent="0.3">
      <c r="A112" s="76" t="s">
        <v>318</v>
      </c>
      <c r="B112" s="77">
        <f t="shared" ref="B112:P112" si="20">B84+B87+B90+B93+B96+B99+B102+B105+B109</f>
        <v>236</v>
      </c>
      <c r="C112" s="79">
        <f t="shared" si="20"/>
        <v>183</v>
      </c>
      <c r="D112" s="77">
        <f t="shared" si="20"/>
        <v>677</v>
      </c>
      <c r="E112" s="79">
        <f t="shared" si="20"/>
        <v>510</v>
      </c>
      <c r="F112" s="77">
        <f t="shared" si="20"/>
        <v>216</v>
      </c>
      <c r="G112" s="79">
        <f t="shared" si="20"/>
        <v>648</v>
      </c>
      <c r="H112" s="77">
        <f t="shared" si="20"/>
        <v>739</v>
      </c>
      <c r="I112" s="79">
        <f t="shared" si="20"/>
        <v>617</v>
      </c>
      <c r="J112" s="77">
        <f t="shared" si="20"/>
        <v>293</v>
      </c>
      <c r="K112" s="79">
        <f t="shared" si="20"/>
        <v>450</v>
      </c>
      <c r="L112" s="77">
        <f t="shared" si="20"/>
        <v>1981</v>
      </c>
      <c r="M112" s="79">
        <f t="shared" si="20"/>
        <v>110</v>
      </c>
      <c r="N112" s="77">
        <f t="shared" si="20"/>
        <v>5</v>
      </c>
      <c r="O112" s="79">
        <f t="shared" si="20"/>
        <v>0</v>
      </c>
      <c r="P112" s="97">
        <f t="shared" si="20"/>
        <v>0</v>
      </c>
      <c r="Q112" s="105"/>
      <c r="R112" s="157"/>
      <c r="S112" s="181">
        <f t="shared" ref="S112" si="21">S84+S87+S90+S93+S96+S99+S102+S105+S109</f>
        <v>760</v>
      </c>
    </row>
    <row r="113" spans="1:19" ht="18" customHeight="1" x14ac:dyDescent="0.3">
      <c r="A113" s="76" t="s">
        <v>319</v>
      </c>
      <c r="B113" s="78">
        <f t="shared" ref="B113:P113" si="22">SUM(B111:B112)</f>
        <v>623</v>
      </c>
      <c r="C113" s="79">
        <f t="shared" si="22"/>
        <v>331</v>
      </c>
      <c r="D113" s="78">
        <f t="shared" si="22"/>
        <v>910</v>
      </c>
      <c r="E113" s="79">
        <f t="shared" si="22"/>
        <v>592</v>
      </c>
      <c r="F113" s="78">
        <f t="shared" si="22"/>
        <v>219</v>
      </c>
      <c r="G113" s="79">
        <f t="shared" si="22"/>
        <v>1211</v>
      </c>
      <c r="H113" s="78">
        <f t="shared" si="22"/>
        <v>1234</v>
      </c>
      <c r="I113" s="79">
        <f t="shared" si="22"/>
        <v>623</v>
      </c>
      <c r="J113" s="78">
        <f t="shared" si="22"/>
        <v>305</v>
      </c>
      <c r="K113" s="79">
        <f t="shared" si="22"/>
        <v>1560</v>
      </c>
      <c r="L113" s="78">
        <f t="shared" si="22"/>
        <v>2139</v>
      </c>
      <c r="M113" s="79">
        <f t="shared" si="22"/>
        <v>115</v>
      </c>
      <c r="N113" s="78">
        <f t="shared" si="22"/>
        <v>10</v>
      </c>
      <c r="O113" s="79">
        <f t="shared" si="22"/>
        <v>0</v>
      </c>
      <c r="P113" s="98">
        <f t="shared" si="22"/>
        <v>0</v>
      </c>
      <c r="Q113" s="105"/>
      <c r="R113" s="157"/>
      <c r="S113" s="181">
        <f t="shared" ref="S113" si="23">SUM(S111:S112)</f>
        <v>786</v>
      </c>
    </row>
    <row r="114" spans="1:19" ht="18" customHeight="1" x14ac:dyDescent="0.3">
      <c r="A114" s="42" t="s">
        <v>330</v>
      </c>
      <c r="B114" s="80">
        <f t="shared" ref="B114:P114" si="24">B113/B40</f>
        <v>222.5</v>
      </c>
      <c r="C114" s="81">
        <f t="shared" si="24"/>
        <v>132.4</v>
      </c>
      <c r="D114" s="80">
        <f t="shared" si="24"/>
        <v>350</v>
      </c>
      <c r="E114" s="81">
        <f t="shared" si="24"/>
        <v>320</v>
      </c>
      <c r="F114" s="80">
        <f t="shared" si="24"/>
        <v>68.4375</v>
      </c>
      <c r="G114" s="81">
        <f t="shared" si="24"/>
        <v>336.38888888888891</v>
      </c>
      <c r="H114" s="80">
        <f t="shared" si="24"/>
        <v>241.9607843137255</v>
      </c>
      <c r="I114" s="81">
        <f t="shared" si="24"/>
        <v>346.11111111111109</v>
      </c>
      <c r="J114" s="80">
        <f t="shared" si="24"/>
        <v>50</v>
      </c>
      <c r="K114" s="81">
        <f t="shared" si="24"/>
        <v>367.05882352941177</v>
      </c>
      <c r="L114" s="80">
        <f t="shared" si="24"/>
        <v>486.13636363636357</v>
      </c>
      <c r="M114" s="81">
        <f t="shared" si="24"/>
        <v>54.761904761904759</v>
      </c>
      <c r="N114" s="80">
        <f t="shared" si="24"/>
        <v>10</v>
      </c>
      <c r="O114" s="81">
        <f t="shared" si="24"/>
        <v>0</v>
      </c>
      <c r="P114" s="99">
        <f t="shared" si="24"/>
        <v>0</v>
      </c>
      <c r="Q114" s="105"/>
      <c r="R114" s="157"/>
      <c r="S114" s="182">
        <f t="shared" ref="S114" si="25">S113/S40</f>
        <v>616.47058823529403</v>
      </c>
    </row>
    <row r="115" spans="1:19" ht="18" customHeight="1" x14ac:dyDescent="0.3">
      <c r="A115" s="42" t="s">
        <v>331</v>
      </c>
      <c r="B115" s="80">
        <f t="shared" ref="B115:P115" si="26">B113/B41</f>
        <v>159.74358974358975</v>
      </c>
      <c r="C115" s="81">
        <f t="shared" si="26"/>
        <v>73.555555555555557</v>
      </c>
      <c r="D115" s="80">
        <f t="shared" si="26"/>
        <v>252.77777777777777</v>
      </c>
      <c r="E115" s="81">
        <f t="shared" si="26"/>
        <v>275.34883720930236</v>
      </c>
      <c r="F115" s="80">
        <f t="shared" si="26"/>
        <v>52.142857142857139</v>
      </c>
      <c r="G115" s="81">
        <f t="shared" si="26"/>
        <v>216.25</v>
      </c>
      <c r="H115" s="80">
        <f t="shared" si="26"/>
        <v>143.48837209302326</v>
      </c>
      <c r="I115" s="81">
        <f t="shared" si="26"/>
        <v>270.86956521739131</v>
      </c>
      <c r="J115" s="80">
        <f t="shared" si="26"/>
        <v>36.526946107784433</v>
      </c>
      <c r="K115" s="81">
        <f t="shared" si="26"/>
        <v>328.42105263157896</v>
      </c>
      <c r="L115" s="80">
        <f t="shared" si="26"/>
        <v>184.39655172413791</v>
      </c>
      <c r="M115" s="81">
        <f t="shared" si="26"/>
        <v>54.761904761904759</v>
      </c>
      <c r="N115" s="80">
        <f t="shared" si="26"/>
        <v>10</v>
      </c>
      <c r="O115" s="81">
        <f t="shared" si="26"/>
        <v>0</v>
      </c>
      <c r="P115" s="99">
        <f t="shared" si="26"/>
        <v>0</v>
      </c>
      <c r="Q115" s="105"/>
      <c r="R115" s="157"/>
      <c r="S115" s="182">
        <f t="shared" ref="S115" si="27">S113/S41</f>
        <v>616.47058823529403</v>
      </c>
    </row>
    <row r="116" spans="1:19" ht="39" customHeight="1" x14ac:dyDescent="0.3">
      <c r="A116" s="32" t="s">
        <v>253</v>
      </c>
      <c r="B116" s="14"/>
      <c r="C116" s="14"/>
      <c r="D116" s="14"/>
      <c r="E116" s="14"/>
      <c r="F116" s="14"/>
      <c r="G116" s="14"/>
      <c r="H116" s="14"/>
      <c r="I116" s="14"/>
      <c r="J116" s="14"/>
      <c r="K116" s="14"/>
      <c r="L116" s="14"/>
      <c r="M116" s="14"/>
      <c r="N116" s="14"/>
      <c r="O116" s="14"/>
      <c r="P116" s="90"/>
      <c r="Q116" s="104"/>
      <c r="R116" s="155"/>
      <c r="S116" s="155"/>
    </row>
    <row r="117" spans="1:19" ht="18" customHeight="1" x14ac:dyDescent="0.3">
      <c r="A117" s="16" t="s">
        <v>273</v>
      </c>
      <c r="B117" s="3"/>
      <c r="C117" s="6"/>
      <c r="D117" s="3"/>
      <c r="E117" s="6"/>
      <c r="F117" s="3"/>
      <c r="G117" s="6">
        <v>0</v>
      </c>
      <c r="H117" s="3"/>
      <c r="I117" s="6"/>
      <c r="J117" s="3"/>
      <c r="K117" s="6"/>
      <c r="L117" s="3">
        <v>240</v>
      </c>
      <c r="M117" s="6"/>
      <c r="N117" s="3"/>
      <c r="O117" s="6"/>
      <c r="P117" s="91"/>
      <c r="Q117" s="105"/>
      <c r="R117" s="157"/>
      <c r="S117" s="173"/>
    </row>
    <row r="118" spans="1:19" ht="18" customHeight="1" x14ac:dyDescent="0.3">
      <c r="A118" s="16" t="s">
        <v>274</v>
      </c>
      <c r="B118" s="3"/>
      <c r="C118" s="6"/>
      <c r="D118" s="3">
        <v>80</v>
      </c>
      <c r="E118" s="6">
        <v>56</v>
      </c>
      <c r="F118" s="3"/>
      <c r="G118" s="6">
        <v>45</v>
      </c>
      <c r="H118" s="3"/>
      <c r="I118" s="6"/>
      <c r="J118" s="3"/>
      <c r="K118" s="6">
        <v>500</v>
      </c>
      <c r="L118" s="3"/>
      <c r="M118" s="6"/>
      <c r="N118" s="3"/>
      <c r="O118" s="6"/>
      <c r="P118" s="91"/>
      <c r="Q118" s="105"/>
      <c r="R118" s="157"/>
      <c r="S118" s="173"/>
    </row>
    <row r="119" spans="1:19" ht="18" customHeight="1" x14ac:dyDescent="0.3">
      <c r="A119" s="16" t="s">
        <v>275</v>
      </c>
      <c r="B119" s="3"/>
      <c r="C119" s="6"/>
      <c r="D119" s="3"/>
      <c r="E119" s="6"/>
      <c r="F119" s="3"/>
      <c r="G119" s="6">
        <v>0</v>
      </c>
      <c r="H119" s="3"/>
      <c r="I119" s="6"/>
      <c r="J119" s="3"/>
      <c r="K119" s="6"/>
      <c r="L119" s="3">
        <v>1022</v>
      </c>
      <c r="M119" s="6"/>
      <c r="N119" s="3"/>
      <c r="O119" s="6"/>
      <c r="P119" s="91"/>
      <c r="Q119" s="105"/>
      <c r="R119" s="157"/>
      <c r="S119" s="173"/>
    </row>
    <row r="120" spans="1:19" ht="18" customHeight="1" x14ac:dyDescent="0.3">
      <c r="A120" s="16" t="s">
        <v>276</v>
      </c>
      <c r="B120" s="3"/>
      <c r="C120" s="6"/>
      <c r="D120" s="3"/>
      <c r="E120" s="6"/>
      <c r="F120" s="3">
        <v>300</v>
      </c>
      <c r="G120" s="6">
        <v>0</v>
      </c>
      <c r="H120" s="3"/>
      <c r="I120" s="6"/>
      <c r="J120" s="3"/>
      <c r="K120" s="6"/>
      <c r="L120" s="3">
        <v>321</v>
      </c>
      <c r="M120" s="6"/>
      <c r="N120" s="3"/>
      <c r="O120" s="6"/>
      <c r="P120" s="91"/>
      <c r="Q120" s="105"/>
      <c r="R120" s="157"/>
      <c r="S120" s="173"/>
    </row>
    <row r="121" spans="1:19" ht="18" customHeight="1" x14ac:dyDescent="0.3">
      <c r="A121" s="16" t="s">
        <v>277</v>
      </c>
      <c r="B121" s="3">
        <v>200</v>
      </c>
      <c r="C121" s="6">
        <v>6</v>
      </c>
      <c r="D121" s="3"/>
      <c r="E121" s="6"/>
      <c r="F121" s="3"/>
      <c r="G121" s="6">
        <v>10</v>
      </c>
      <c r="H121" s="3"/>
      <c r="I121" s="6"/>
      <c r="J121" s="3"/>
      <c r="K121" s="6"/>
      <c r="L121" s="3"/>
      <c r="M121" s="6"/>
      <c r="N121" s="3"/>
      <c r="O121" s="6"/>
      <c r="P121" s="91"/>
      <c r="Q121" s="105"/>
      <c r="R121" s="157"/>
      <c r="S121" s="173"/>
    </row>
    <row r="122" spans="1:19" ht="18" customHeight="1" x14ac:dyDescent="0.3">
      <c r="A122" s="16" t="s">
        <v>278</v>
      </c>
      <c r="B122" s="3"/>
      <c r="C122" s="6"/>
      <c r="D122" s="3"/>
      <c r="E122" s="6"/>
      <c r="F122" s="3"/>
      <c r="G122" s="6">
        <v>0</v>
      </c>
      <c r="H122" s="3"/>
      <c r="I122" s="6"/>
      <c r="J122" s="3"/>
      <c r="K122" s="6">
        <v>100</v>
      </c>
      <c r="L122" s="3">
        <v>1277</v>
      </c>
      <c r="M122" s="6"/>
      <c r="N122" s="3"/>
      <c r="O122" s="6"/>
      <c r="P122" s="91"/>
      <c r="Q122" s="105"/>
      <c r="R122" s="157"/>
      <c r="S122" s="173"/>
    </row>
    <row r="123" spans="1:19" ht="18" customHeight="1" x14ac:dyDescent="0.3">
      <c r="A123" s="16" t="s">
        <v>212</v>
      </c>
      <c r="B123" s="3"/>
      <c r="C123" s="6"/>
      <c r="D123" s="3"/>
      <c r="E123" s="6">
        <v>300</v>
      </c>
      <c r="F123" s="3">
        <v>134</v>
      </c>
      <c r="G123" s="6">
        <v>0</v>
      </c>
      <c r="H123" s="3"/>
      <c r="I123" s="6">
        <v>85</v>
      </c>
      <c r="J123" s="3"/>
      <c r="K123" s="6"/>
      <c r="L123" s="3"/>
      <c r="M123" s="6">
        <v>71</v>
      </c>
      <c r="N123" s="3">
        <v>80</v>
      </c>
      <c r="O123" s="6">
        <v>0</v>
      </c>
      <c r="P123" s="91">
        <v>16</v>
      </c>
      <c r="Q123" s="105"/>
      <c r="R123" s="157"/>
      <c r="S123" s="105">
        <v>69</v>
      </c>
    </row>
    <row r="124" spans="1:19" ht="18" customHeight="1" x14ac:dyDescent="0.3">
      <c r="A124" s="16" t="s">
        <v>213</v>
      </c>
      <c r="B124" s="3"/>
      <c r="C124" s="6">
        <v>170</v>
      </c>
      <c r="D124" s="3"/>
      <c r="E124" s="6">
        <v>550</v>
      </c>
      <c r="F124" s="3">
        <v>330</v>
      </c>
      <c r="G124" s="6">
        <v>180</v>
      </c>
      <c r="H124" s="3"/>
      <c r="I124" s="6">
        <v>195</v>
      </c>
      <c r="J124" s="3"/>
      <c r="K124" s="6"/>
      <c r="L124" s="3"/>
      <c r="M124" s="6">
        <v>67</v>
      </c>
      <c r="N124" s="3"/>
      <c r="O124" s="6">
        <v>298</v>
      </c>
      <c r="P124" s="91">
        <v>442</v>
      </c>
      <c r="Q124" s="105"/>
      <c r="R124" s="157"/>
      <c r="S124" s="105">
        <v>129</v>
      </c>
    </row>
    <row r="125" spans="1:19" ht="18" customHeight="1" x14ac:dyDescent="0.3">
      <c r="A125" s="16" t="s">
        <v>214</v>
      </c>
      <c r="B125" s="3">
        <v>423</v>
      </c>
      <c r="C125" s="6">
        <v>152</v>
      </c>
      <c r="D125" s="3">
        <v>207</v>
      </c>
      <c r="E125" s="6"/>
      <c r="F125" s="3"/>
      <c r="G125" s="6">
        <v>200</v>
      </c>
      <c r="H125" s="3"/>
      <c r="I125" s="6"/>
      <c r="J125" s="3"/>
      <c r="K125" s="6">
        <v>400</v>
      </c>
      <c r="L125" s="3"/>
      <c r="M125" s="6">
        <v>160</v>
      </c>
      <c r="N125" s="3">
        <v>300</v>
      </c>
      <c r="O125" s="6">
        <v>34</v>
      </c>
      <c r="P125" s="91"/>
      <c r="Q125" s="105"/>
      <c r="R125" s="157"/>
      <c r="S125" s="105">
        <v>29</v>
      </c>
    </row>
    <row r="126" spans="1:19" ht="18" customHeight="1" x14ac:dyDescent="0.3">
      <c r="A126" s="76" t="s">
        <v>322</v>
      </c>
      <c r="B126" s="77">
        <f t="shared" ref="B126:P128" si="28">B117+B120+B123</f>
        <v>0</v>
      </c>
      <c r="C126" s="79">
        <f t="shared" si="28"/>
        <v>0</v>
      </c>
      <c r="D126" s="77">
        <f t="shared" si="28"/>
        <v>0</v>
      </c>
      <c r="E126" s="79">
        <f t="shared" si="28"/>
        <v>300</v>
      </c>
      <c r="F126" s="77">
        <f t="shared" si="28"/>
        <v>434</v>
      </c>
      <c r="G126" s="79">
        <f t="shared" si="28"/>
        <v>0</v>
      </c>
      <c r="H126" s="77">
        <f t="shared" si="28"/>
        <v>0</v>
      </c>
      <c r="I126" s="79">
        <f t="shared" si="28"/>
        <v>85</v>
      </c>
      <c r="J126" s="77">
        <f t="shared" si="28"/>
        <v>0</v>
      </c>
      <c r="K126" s="79">
        <f t="shared" si="28"/>
        <v>0</v>
      </c>
      <c r="L126" s="77">
        <f t="shared" si="28"/>
        <v>561</v>
      </c>
      <c r="M126" s="79">
        <f t="shared" si="28"/>
        <v>71</v>
      </c>
      <c r="N126" s="77">
        <f t="shared" si="28"/>
        <v>80</v>
      </c>
      <c r="O126" s="79">
        <f t="shared" si="28"/>
        <v>0</v>
      </c>
      <c r="P126" s="97">
        <f t="shared" si="28"/>
        <v>16</v>
      </c>
      <c r="Q126" s="105"/>
      <c r="R126" s="157"/>
      <c r="S126" s="181">
        <f t="shared" ref="S126:S128" si="29">S117+S120+S123</f>
        <v>69</v>
      </c>
    </row>
    <row r="127" spans="1:19" ht="18" customHeight="1" x14ac:dyDescent="0.3">
      <c r="A127" s="76" t="s">
        <v>320</v>
      </c>
      <c r="B127" s="77">
        <f t="shared" si="28"/>
        <v>200</v>
      </c>
      <c r="C127" s="79">
        <f t="shared" si="28"/>
        <v>176</v>
      </c>
      <c r="D127" s="77">
        <f t="shared" si="28"/>
        <v>80</v>
      </c>
      <c r="E127" s="79">
        <f t="shared" si="28"/>
        <v>606</v>
      </c>
      <c r="F127" s="77">
        <f t="shared" si="28"/>
        <v>330</v>
      </c>
      <c r="G127" s="79">
        <f t="shared" si="28"/>
        <v>235</v>
      </c>
      <c r="H127" s="77">
        <f t="shared" si="28"/>
        <v>0</v>
      </c>
      <c r="I127" s="79">
        <f t="shared" si="28"/>
        <v>195</v>
      </c>
      <c r="J127" s="77">
        <f t="shared" si="28"/>
        <v>0</v>
      </c>
      <c r="K127" s="79">
        <f t="shared" si="28"/>
        <v>500</v>
      </c>
      <c r="L127" s="77">
        <f t="shared" si="28"/>
        <v>0</v>
      </c>
      <c r="M127" s="79">
        <f t="shared" si="28"/>
        <v>67</v>
      </c>
      <c r="N127" s="77">
        <f t="shared" si="28"/>
        <v>0</v>
      </c>
      <c r="O127" s="79">
        <f t="shared" si="28"/>
        <v>298</v>
      </c>
      <c r="P127" s="97">
        <f t="shared" si="28"/>
        <v>442</v>
      </c>
      <c r="Q127" s="105"/>
      <c r="R127" s="157"/>
      <c r="S127" s="181">
        <f t="shared" si="29"/>
        <v>129</v>
      </c>
    </row>
    <row r="128" spans="1:19" ht="18" customHeight="1" x14ac:dyDescent="0.3">
      <c r="A128" s="76" t="s">
        <v>321</v>
      </c>
      <c r="B128" s="77">
        <f t="shared" si="28"/>
        <v>423</v>
      </c>
      <c r="C128" s="79">
        <f t="shared" si="28"/>
        <v>152</v>
      </c>
      <c r="D128" s="77">
        <f t="shared" si="28"/>
        <v>207</v>
      </c>
      <c r="E128" s="79">
        <f t="shared" si="28"/>
        <v>0</v>
      </c>
      <c r="F128" s="77">
        <f t="shared" si="28"/>
        <v>0</v>
      </c>
      <c r="G128" s="79">
        <f t="shared" si="28"/>
        <v>200</v>
      </c>
      <c r="H128" s="77">
        <f t="shared" si="28"/>
        <v>0</v>
      </c>
      <c r="I128" s="79">
        <f t="shared" si="28"/>
        <v>0</v>
      </c>
      <c r="J128" s="77">
        <f t="shared" si="28"/>
        <v>0</v>
      </c>
      <c r="K128" s="79">
        <f t="shared" si="28"/>
        <v>500</v>
      </c>
      <c r="L128" s="77">
        <f t="shared" si="28"/>
        <v>2299</v>
      </c>
      <c r="M128" s="79">
        <f t="shared" si="28"/>
        <v>160</v>
      </c>
      <c r="N128" s="77">
        <f t="shared" si="28"/>
        <v>300</v>
      </c>
      <c r="O128" s="79">
        <f t="shared" si="28"/>
        <v>34</v>
      </c>
      <c r="P128" s="97">
        <f t="shared" si="28"/>
        <v>0</v>
      </c>
      <c r="Q128" s="105"/>
      <c r="R128" s="157"/>
      <c r="S128" s="181">
        <f t="shared" si="29"/>
        <v>29</v>
      </c>
    </row>
    <row r="129" spans="1:19" ht="18" customHeight="1" x14ac:dyDescent="0.3">
      <c r="A129" s="76" t="s">
        <v>324</v>
      </c>
      <c r="B129" s="77">
        <f t="shared" ref="B129:P129" si="30">SUM(B126:B128)</f>
        <v>623</v>
      </c>
      <c r="C129" s="79">
        <f t="shared" si="30"/>
        <v>328</v>
      </c>
      <c r="D129" s="77">
        <f t="shared" si="30"/>
        <v>287</v>
      </c>
      <c r="E129" s="79">
        <f t="shared" si="30"/>
        <v>906</v>
      </c>
      <c r="F129" s="77">
        <f t="shared" si="30"/>
        <v>764</v>
      </c>
      <c r="G129" s="79">
        <f t="shared" si="30"/>
        <v>435</v>
      </c>
      <c r="H129" s="77">
        <f t="shared" si="30"/>
        <v>0</v>
      </c>
      <c r="I129" s="79">
        <f t="shared" si="30"/>
        <v>280</v>
      </c>
      <c r="J129" s="77">
        <f t="shared" si="30"/>
        <v>0</v>
      </c>
      <c r="K129" s="79">
        <f t="shared" si="30"/>
        <v>1000</v>
      </c>
      <c r="L129" s="77">
        <f t="shared" si="30"/>
        <v>2860</v>
      </c>
      <c r="M129" s="79">
        <f t="shared" si="30"/>
        <v>298</v>
      </c>
      <c r="N129" s="77">
        <f t="shared" si="30"/>
        <v>380</v>
      </c>
      <c r="O129" s="79">
        <f t="shared" si="30"/>
        <v>332</v>
      </c>
      <c r="P129" s="97">
        <f t="shared" si="30"/>
        <v>458</v>
      </c>
      <c r="Q129" s="105"/>
      <c r="R129" s="157"/>
      <c r="S129" s="181">
        <f t="shared" ref="S129" si="31">SUM(S126:S128)</f>
        <v>227</v>
      </c>
    </row>
    <row r="130" spans="1:19" ht="18" customHeight="1" x14ac:dyDescent="0.3">
      <c r="A130" s="42" t="s">
        <v>325</v>
      </c>
      <c r="B130" s="80">
        <f t="shared" ref="B130:P130" si="32">B129/B40</f>
        <v>222.5</v>
      </c>
      <c r="C130" s="82">
        <f t="shared" si="32"/>
        <v>131.19999999999999</v>
      </c>
      <c r="D130" s="80">
        <f t="shared" si="32"/>
        <v>110.38461538461539</v>
      </c>
      <c r="E130" s="82">
        <f t="shared" si="32"/>
        <v>489.72972972972968</v>
      </c>
      <c r="F130" s="80">
        <f t="shared" si="32"/>
        <v>238.75</v>
      </c>
      <c r="G130" s="82">
        <f t="shared" si="32"/>
        <v>120.83333333333334</v>
      </c>
      <c r="H130" s="80">
        <f t="shared" si="32"/>
        <v>0</v>
      </c>
      <c r="I130" s="82">
        <f t="shared" si="32"/>
        <v>155.55555555555554</v>
      </c>
      <c r="J130" s="80">
        <f t="shared" si="32"/>
        <v>0</v>
      </c>
      <c r="K130" s="82">
        <f t="shared" si="32"/>
        <v>235.29411764705881</v>
      </c>
      <c r="L130" s="80">
        <f t="shared" si="32"/>
        <v>650</v>
      </c>
      <c r="M130" s="82">
        <f t="shared" si="32"/>
        <v>141.9047619047619</v>
      </c>
      <c r="N130" s="80">
        <f t="shared" si="32"/>
        <v>380</v>
      </c>
      <c r="O130" s="82">
        <f t="shared" si="32"/>
        <v>332</v>
      </c>
      <c r="P130" s="99">
        <f t="shared" si="32"/>
        <v>104.09090909090908</v>
      </c>
      <c r="Q130" s="105"/>
      <c r="R130" s="157"/>
      <c r="S130" s="183">
        <f t="shared" ref="S130" si="33">S129/S40</f>
        <v>178.0392156862745</v>
      </c>
    </row>
    <row r="131" spans="1:19" ht="18" customHeight="1" x14ac:dyDescent="0.3">
      <c r="A131" s="42" t="s">
        <v>326</v>
      </c>
      <c r="B131" s="80">
        <f t="shared" ref="B131:P131" si="34">B129/B41</f>
        <v>159.74358974358975</v>
      </c>
      <c r="C131" s="82">
        <f t="shared" si="34"/>
        <v>72.888888888888886</v>
      </c>
      <c r="D131" s="80">
        <f t="shared" si="34"/>
        <v>79.722222222222214</v>
      </c>
      <c r="E131" s="82">
        <f t="shared" si="34"/>
        <v>421.39534883720933</v>
      </c>
      <c r="F131" s="80">
        <f t="shared" si="34"/>
        <v>181.9047619047619</v>
      </c>
      <c r="G131" s="82">
        <f t="shared" si="34"/>
        <v>77.678571428571431</v>
      </c>
      <c r="H131" s="80">
        <f t="shared" si="34"/>
        <v>0</v>
      </c>
      <c r="I131" s="82">
        <f t="shared" si="34"/>
        <v>121.73913043478262</v>
      </c>
      <c r="J131" s="80">
        <f t="shared" si="34"/>
        <v>0</v>
      </c>
      <c r="K131" s="82">
        <f t="shared" si="34"/>
        <v>210.52631578947367</v>
      </c>
      <c r="L131" s="80">
        <f t="shared" si="34"/>
        <v>246.55172413793102</v>
      </c>
      <c r="M131" s="82">
        <f t="shared" si="34"/>
        <v>141.9047619047619</v>
      </c>
      <c r="N131" s="80">
        <f t="shared" si="34"/>
        <v>380</v>
      </c>
      <c r="O131" s="82">
        <f t="shared" si="34"/>
        <v>184.44444444444443</v>
      </c>
      <c r="P131" s="99">
        <f t="shared" si="34"/>
        <v>61.891891891891888</v>
      </c>
      <c r="Q131" s="105"/>
      <c r="R131" s="157"/>
      <c r="S131" s="183">
        <f t="shared" ref="S131" si="35">S129/S41</f>
        <v>178.0392156862745</v>
      </c>
    </row>
    <row r="132" spans="1:19" ht="39" customHeight="1" x14ac:dyDescent="0.3">
      <c r="A132" s="32" t="s">
        <v>255</v>
      </c>
      <c r="B132" s="14"/>
      <c r="C132" s="14"/>
      <c r="D132" s="14"/>
      <c r="E132" s="14"/>
      <c r="F132" s="14"/>
      <c r="G132" s="14"/>
      <c r="H132" s="14"/>
      <c r="I132" s="14"/>
      <c r="J132" s="14"/>
      <c r="K132" s="14"/>
      <c r="L132" s="14"/>
      <c r="M132" s="14"/>
      <c r="N132" s="14"/>
      <c r="O132" s="14"/>
      <c r="P132" s="90"/>
      <c r="Q132" s="104"/>
      <c r="R132" s="155"/>
      <c r="S132" s="155"/>
    </row>
    <row r="133" spans="1:19" ht="18" customHeight="1" x14ac:dyDescent="0.3">
      <c r="A133" s="16" t="s">
        <v>168</v>
      </c>
      <c r="B133" s="3" t="s">
        <v>111</v>
      </c>
      <c r="C133" s="6" t="s">
        <v>111</v>
      </c>
      <c r="D133" s="3" t="s">
        <v>111</v>
      </c>
      <c r="E133" s="6" t="s">
        <v>111</v>
      </c>
      <c r="F133" s="3" t="s">
        <v>111</v>
      </c>
      <c r="G133" s="6" t="s">
        <v>111</v>
      </c>
      <c r="H133" s="3" t="s">
        <v>41</v>
      </c>
      <c r="I133" s="6" t="s">
        <v>111</v>
      </c>
      <c r="J133" s="3" t="s">
        <v>111</v>
      </c>
      <c r="K133" s="6" t="s">
        <v>111</v>
      </c>
      <c r="L133" s="3" t="s">
        <v>111</v>
      </c>
      <c r="M133" s="6" t="s">
        <v>111</v>
      </c>
      <c r="N133" s="3" t="s">
        <v>111</v>
      </c>
      <c r="O133" s="6" t="s">
        <v>111</v>
      </c>
      <c r="P133" s="91" t="s">
        <v>111</v>
      </c>
      <c r="Q133" s="105" t="s">
        <v>111</v>
      </c>
      <c r="R133" s="157" t="s">
        <v>111</v>
      </c>
      <c r="S133" s="105" t="s">
        <v>111</v>
      </c>
    </row>
    <row r="134" spans="1:19" ht="18" customHeight="1" x14ac:dyDescent="0.3">
      <c r="A134" s="16" t="s">
        <v>216</v>
      </c>
      <c r="B134" s="3">
        <v>605</v>
      </c>
      <c r="C134" s="6">
        <v>354</v>
      </c>
      <c r="D134" s="3">
        <v>287</v>
      </c>
      <c r="E134" s="6">
        <v>306</v>
      </c>
      <c r="F134" s="3">
        <v>330</v>
      </c>
      <c r="G134" s="6">
        <v>520</v>
      </c>
      <c r="H134" s="3">
        <v>311</v>
      </c>
      <c r="I134" s="6">
        <v>195</v>
      </c>
      <c r="J134" s="3">
        <v>354</v>
      </c>
      <c r="K134" s="6">
        <v>1000</v>
      </c>
      <c r="L134" s="3">
        <v>2299</v>
      </c>
      <c r="M134" s="6">
        <v>900</v>
      </c>
      <c r="N134" s="3">
        <v>300</v>
      </c>
      <c r="O134" s="6">
        <v>332</v>
      </c>
      <c r="P134" s="91">
        <v>442</v>
      </c>
      <c r="Q134" s="105">
        <v>716</v>
      </c>
      <c r="R134" s="157">
        <v>239</v>
      </c>
      <c r="S134" s="105">
        <v>169</v>
      </c>
    </row>
    <row r="135" spans="1:19" ht="18" customHeight="1" x14ac:dyDescent="0.3">
      <c r="A135" s="16" t="s">
        <v>215</v>
      </c>
      <c r="B135" s="3"/>
      <c r="C135" s="6">
        <v>10</v>
      </c>
      <c r="D135" s="3"/>
      <c r="E135" s="6"/>
      <c r="F135" s="3"/>
      <c r="G135" s="6">
        <v>570</v>
      </c>
      <c r="H135" s="3"/>
      <c r="I135" s="6"/>
      <c r="J135" s="3">
        <v>0</v>
      </c>
      <c r="K135" s="6"/>
      <c r="L135" s="3">
        <v>0</v>
      </c>
      <c r="M135" s="6"/>
      <c r="N135" s="3"/>
      <c r="O135" s="6"/>
      <c r="P135" s="91"/>
      <c r="Q135" s="105"/>
      <c r="R135" s="157"/>
      <c r="S135" s="105"/>
    </row>
    <row r="136" spans="1:19" ht="18" customHeight="1" x14ac:dyDescent="0.3">
      <c r="A136" s="16" t="s">
        <v>154</v>
      </c>
      <c r="B136" s="3" t="s">
        <v>111</v>
      </c>
      <c r="C136" s="6" t="s">
        <v>111</v>
      </c>
      <c r="D136" s="3" t="s">
        <v>111</v>
      </c>
      <c r="E136" s="6" t="s">
        <v>111</v>
      </c>
      <c r="F136" s="3" t="s">
        <v>111</v>
      </c>
      <c r="G136" s="6" t="s">
        <v>111</v>
      </c>
      <c r="H136" s="3" t="s">
        <v>41</v>
      </c>
      <c r="I136" s="6" t="s">
        <v>111</v>
      </c>
      <c r="J136" s="3" t="s">
        <v>111</v>
      </c>
      <c r="K136" s="6" t="s">
        <v>111</v>
      </c>
      <c r="L136" s="3" t="s">
        <v>111</v>
      </c>
      <c r="M136" s="6" t="s">
        <v>111</v>
      </c>
      <c r="N136" s="3" t="s">
        <v>111</v>
      </c>
      <c r="O136" s="6" t="s">
        <v>111</v>
      </c>
      <c r="P136" s="91" t="s">
        <v>111</v>
      </c>
      <c r="Q136" s="105"/>
      <c r="R136" s="157"/>
      <c r="S136" s="105" t="s">
        <v>111</v>
      </c>
    </row>
    <row r="137" spans="1:19" ht="18" customHeight="1" x14ac:dyDescent="0.3">
      <c r="A137" s="16" t="s">
        <v>191</v>
      </c>
      <c r="B137" s="3">
        <v>529</v>
      </c>
      <c r="C137" s="6">
        <v>310</v>
      </c>
      <c r="D137" s="3">
        <v>50</v>
      </c>
      <c r="E137" s="6">
        <v>149</v>
      </c>
      <c r="F137" s="3">
        <v>855</v>
      </c>
      <c r="G137" s="6">
        <v>491</v>
      </c>
      <c r="H137" s="3">
        <v>375</v>
      </c>
      <c r="I137" s="6">
        <v>42</v>
      </c>
      <c r="J137" s="3">
        <v>738</v>
      </c>
      <c r="K137" s="6">
        <v>500</v>
      </c>
      <c r="L137" s="3">
        <v>4956</v>
      </c>
      <c r="M137" s="6">
        <v>120</v>
      </c>
      <c r="N137" s="3">
        <v>200</v>
      </c>
      <c r="O137" s="6">
        <v>36</v>
      </c>
      <c r="P137" s="91">
        <v>1662</v>
      </c>
      <c r="Q137" s="105"/>
      <c r="R137" s="157"/>
      <c r="S137" s="105">
        <v>30</v>
      </c>
    </row>
    <row r="138" spans="1:19" ht="18" customHeight="1" x14ac:dyDescent="0.3">
      <c r="A138" s="16" t="s">
        <v>217</v>
      </c>
      <c r="B138" s="3"/>
      <c r="C138" s="6">
        <v>46</v>
      </c>
      <c r="D138" s="3">
        <v>448</v>
      </c>
      <c r="E138" s="6"/>
      <c r="F138" s="3"/>
      <c r="G138" s="6">
        <v>1002</v>
      </c>
      <c r="H138" s="3">
        <v>1500</v>
      </c>
      <c r="I138" s="6">
        <v>14</v>
      </c>
      <c r="J138" s="3">
        <v>190</v>
      </c>
      <c r="K138" s="6">
        <v>500</v>
      </c>
      <c r="L138" s="3">
        <v>0</v>
      </c>
      <c r="M138" s="6">
        <v>200</v>
      </c>
      <c r="N138" s="3"/>
      <c r="O138" s="6"/>
      <c r="P138" s="91">
        <v>346</v>
      </c>
      <c r="Q138" s="105"/>
      <c r="R138" s="157"/>
      <c r="S138" s="105"/>
    </row>
    <row r="139" spans="1:19" ht="18" customHeight="1" x14ac:dyDescent="0.3">
      <c r="A139" s="16" t="s">
        <v>219</v>
      </c>
      <c r="B139" s="3" t="s">
        <v>111</v>
      </c>
      <c r="C139" s="6" t="s">
        <v>111</v>
      </c>
      <c r="D139" s="3" t="s">
        <v>111</v>
      </c>
      <c r="E139" s="6" t="s">
        <v>41</v>
      </c>
      <c r="F139" s="3" t="s">
        <v>111</v>
      </c>
      <c r="G139" s="6" t="s">
        <v>111</v>
      </c>
      <c r="H139" s="3" t="s">
        <v>41</v>
      </c>
      <c r="I139" s="6" t="s">
        <v>41</v>
      </c>
      <c r="J139" s="3" t="s">
        <v>111</v>
      </c>
      <c r="K139" s="6" t="s">
        <v>111</v>
      </c>
      <c r="L139" s="3" t="s">
        <v>41</v>
      </c>
      <c r="M139" s="6" t="s">
        <v>41</v>
      </c>
      <c r="N139" s="3" t="s">
        <v>41</v>
      </c>
      <c r="O139" s="6" t="s">
        <v>41</v>
      </c>
      <c r="P139" s="91" t="s">
        <v>111</v>
      </c>
      <c r="Q139" s="105"/>
      <c r="R139" s="157"/>
      <c r="S139" s="105" t="s">
        <v>111</v>
      </c>
    </row>
    <row r="140" spans="1:19" ht="18" customHeight="1" x14ac:dyDescent="0.3">
      <c r="A140" s="16" t="s">
        <v>220</v>
      </c>
      <c r="B140" s="3">
        <v>306</v>
      </c>
      <c r="C140" s="6">
        <v>547</v>
      </c>
      <c r="D140" s="3">
        <v>4057</v>
      </c>
      <c r="E140" s="6"/>
      <c r="F140" s="3">
        <v>512</v>
      </c>
      <c r="G140" s="6">
        <v>1290</v>
      </c>
      <c r="H140" s="3">
        <v>900</v>
      </c>
      <c r="I140" s="6"/>
      <c r="J140" s="3">
        <v>339</v>
      </c>
      <c r="K140" s="6">
        <v>100</v>
      </c>
      <c r="L140" s="3"/>
      <c r="M140" s="6"/>
      <c r="N140" s="3"/>
      <c r="O140" s="6"/>
      <c r="P140" s="91">
        <v>1343</v>
      </c>
      <c r="Q140" s="105"/>
      <c r="R140" s="157"/>
      <c r="S140" s="105">
        <v>8</v>
      </c>
    </row>
    <row r="141" spans="1:19" ht="18" customHeight="1" x14ac:dyDescent="0.3">
      <c r="A141" s="16" t="s">
        <v>218</v>
      </c>
      <c r="B141" s="3"/>
      <c r="C141" s="6"/>
      <c r="D141" s="3"/>
      <c r="E141" s="6"/>
      <c r="F141" s="3"/>
      <c r="G141" s="6">
        <v>1290</v>
      </c>
      <c r="H141" s="3"/>
      <c r="I141" s="6"/>
      <c r="J141" s="3"/>
      <c r="K141" s="6"/>
      <c r="L141" s="3"/>
      <c r="M141" s="6"/>
      <c r="N141" s="3"/>
      <c r="O141" s="6"/>
      <c r="P141" s="91"/>
      <c r="Q141" s="105"/>
      <c r="R141" s="157"/>
      <c r="S141" s="105"/>
    </row>
    <row r="142" spans="1:19" ht="18" customHeight="1" x14ac:dyDescent="0.3">
      <c r="A142" s="16" t="s">
        <v>221</v>
      </c>
      <c r="B142" s="3" t="s">
        <v>111</v>
      </c>
      <c r="C142" s="6" t="s">
        <v>111</v>
      </c>
      <c r="D142" s="3" t="s">
        <v>111</v>
      </c>
      <c r="E142" s="6" t="s">
        <v>41</v>
      </c>
      <c r="F142" s="3" t="s">
        <v>111</v>
      </c>
      <c r="G142" s="6" t="s">
        <v>41</v>
      </c>
      <c r="H142" s="3" t="s">
        <v>41</v>
      </c>
      <c r="I142" s="6" t="s">
        <v>111</v>
      </c>
      <c r="J142" s="3" t="s">
        <v>111</v>
      </c>
      <c r="K142" s="6" t="s">
        <v>111</v>
      </c>
      <c r="L142" s="3" t="s">
        <v>111</v>
      </c>
      <c r="M142" s="6" t="s">
        <v>41</v>
      </c>
      <c r="N142" s="3" t="s">
        <v>41</v>
      </c>
      <c r="O142" s="6" t="s">
        <v>41</v>
      </c>
      <c r="P142" s="91" t="s">
        <v>111</v>
      </c>
      <c r="Q142" s="105"/>
      <c r="R142" s="157"/>
      <c r="S142" s="105"/>
    </row>
    <row r="143" spans="1:19" ht="18" customHeight="1" x14ac:dyDescent="0.3">
      <c r="A143" s="16" t="s">
        <v>223</v>
      </c>
      <c r="B143" s="3">
        <v>37</v>
      </c>
      <c r="C143" s="6">
        <v>10</v>
      </c>
      <c r="D143" s="3"/>
      <c r="E143" s="6"/>
      <c r="F143" s="3">
        <v>53</v>
      </c>
      <c r="G143" s="6"/>
      <c r="H143" s="3">
        <v>500</v>
      </c>
      <c r="I143" s="6"/>
      <c r="J143" s="3"/>
      <c r="K143" s="6">
        <v>50</v>
      </c>
      <c r="L143" s="3">
        <v>1312</v>
      </c>
      <c r="M143" s="6"/>
      <c r="N143" s="3"/>
      <c r="O143" s="6"/>
      <c r="P143" s="91">
        <v>188</v>
      </c>
      <c r="Q143" s="105"/>
      <c r="R143" s="157"/>
      <c r="S143" s="105"/>
    </row>
    <row r="144" spans="1:19" ht="18" customHeight="1" x14ac:dyDescent="0.3">
      <c r="A144" s="16" t="s">
        <v>222</v>
      </c>
      <c r="B144" s="3"/>
      <c r="C144" s="6">
        <v>1</v>
      </c>
      <c r="D144" s="3">
        <v>9</v>
      </c>
      <c r="E144" s="6"/>
      <c r="F144" s="3"/>
      <c r="G144" s="6"/>
      <c r="H144" s="3">
        <v>380</v>
      </c>
      <c r="I144" s="6">
        <v>101</v>
      </c>
      <c r="J144" s="3"/>
      <c r="K144" s="6">
        <v>50</v>
      </c>
      <c r="L144" s="3">
        <v>0</v>
      </c>
      <c r="M144" s="6"/>
      <c r="N144" s="3"/>
      <c r="O144" s="6"/>
      <c r="P144" s="91"/>
      <c r="Q144" s="105"/>
      <c r="R144" s="157"/>
      <c r="S144" s="105"/>
    </row>
    <row r="145" spans="1:19" ht="18" customHeight="1" x14ac:dyDescent="0.3">
      <c r="A145" s="16" t="s">
        <v>155</v>
      </c>
      <c r="B145" s="3" t="s">
        <v>111</v>
      </c>
      <c r="C145" s="6" t="s">
        <v>41</v>
      </c>
      <c r="D145" s="3" t="s">
        <v>111</v>
      </c>
      <c r="E145" s="6" t="s">
        <v>111</v>
      </c>
      <c r="F145" s="3" t="s">
        <v>111</v>
      </c>
      <c r="G145" s="6" t="s">
        <v>41</v>
      </c>
      <c r="H145" s="3" t="s">
        <v>41</v>
      </c>
      <c r="I145" s="6" t="s">
        <v>111</v>
      </c>
      <c r="J145" s="3" t="s">
        <v>41</v>
      </c>
      <c r="K145" s="6" t="s">
        <v>41</v>
      </c>
      <c r="L145" s="3" t="s">
        <v>41</v>
      </c>
      <c r="M145" s="6" t="s">
        <v>111</v>
      </c>
      <c r="N145" s="3" t="s">
        <v>41</v>
      </c>
      <c r="O145" s="6" t="s">
        <v>111</v>
      </c>
      <c r="P145" s="91" t="s">
        <v>111</v>
      </c>
      <c r="Q145" s="105" t="s">
        <v>111</v>
      </c>
      <c r="R145" s="157"/>
      <c r="S145" s="105"/>
    </row>
    <row r="146" spans="1:19" ht="18" customHeight="1" x14ac:dyDescent="0.3">
      <c r="A146" s="16" t="s">
        <v>224</v>
      </c>
      <c r="B146" s="3">
        <v>848</v>
      </c>
      <c r="C146" s="6"/>
      <c r="D146" s="3"/>
      <c r="E146" s="6">
        <v>116</v>
      </c>
      <c r="F146" s="3">
        <v>177</v>
      </c>
      <c r="G146" s="6"/>
      <c r="H146" s="3">
        <v>8</v>
      </c>
      <c r="I146" s="6">
        <v>23</v>
      </c>
      <c r="J146" s="3"/>
      <c r="K146" s="6">
        <v>0</v>
      </c>
      <c r="L146" s="3"/>
      <c r="M146" s="6">
        <v>60</v>
      </c>
      <c r="N146" s="3">
        <v>40</v>
      </c>
      <c r="O146" s="6">
        <v>24</v>
      </c>
      <c r="P146" s="91">
        <v>484</v>
      </c>
      <c r="Q146" s="105">
        <v>66</v>
      </c>
      <c r="R146" s="157"/>
      <c r="S146" s="105"/>
    </row>
    <row r="147" spans="1:19" ht="18" customHeight="1" x14ac:dyDescent="0.3">
      <c r="A147" s="16" t="s">
        <v>225</v>
      </c>
      <c r="B147" s="3"/>
      <c r="C147" s="6"/>
      <c r="D147" s="3">
        <v>30</v>
      </c>
      <c r="E147" s="6"/>
      <c r="F147" s="3"/>
      <c r="G147" s="6"/>
      <c r="H147" s="3"/>
      <c r="I147" s="6"/>
      <c r="J147" s="3"/>
      <c r="K147" s="6">
        <v>0</v>
      </c>
      <c r="L147" s="3"/>
      <c r="M147" s="6"/>
      <c r="N147" s="3"/>
      <c r="O147" s="6"/>
      <c r="P147" s="91"/>
      <c r="Q147" s="105"/>
      <c r="R147" s="157"/>
      <c r="S147" s="105"/>
    </row>
    <row r="148" spans="1:19" ht="18" customHeight="1" x14ac:dyDescent="0.3">
      <c r="A148" s="16" t="s">
        <v>156</v>
      </c>
      <c r="B148" s="3" t="s">
        <v>111</v>
      </c>
      <c r="C148" s="6" t="s">
        <v>111</v>
      </c>
      <c r="D148" s="3" t="s">
        <v>111</v>
      </c>
      <c r="E148" s="6" t="s">
        <v>111</v>
      </c>
      <c r="F148" s="3" t="s">
        <v>41</v>
      </c>
      <c r="G148" s="6" t="s">
        <v>41</v>
      </c>
      <c r="H148" s="3" t="s">
        <v>41</v>
      </c>
      <c r="I148" s="6" t="s">
        <v>111</v>
      </c>
      <c r="J148" s="3" t="s">
        <v>111</v>
      </c>
      <c r="K148" s="6" t="s">
        <v>41</v>
      </c>
      <c r="L148" s="3" t="s">
        <v>41</v>
      </c>
      <c r="M148" s="6" t="s">
        <v>41</v>
      </c>
      <c r="N148" s="3" t="s">
        <v>41</v>
      </c>
      <c r="O148" s="6" t="s">
        <v>111</v>
      </c>
      <c r="P148" s="91" t="s">
        <v>111</v>
      </c>
      <c r="Q148" s="105" t="s">
        <v>111</v>
      </c>
      <c r="R148" s="157"/>
      <c r="S148" s="105" t="s">
        <v>111</v>
      </c>
    </row>
    <row r="149" spans="1:19" ht="18" customHeight="1" x14ac:dyDescent="0.3">
      <c r="A149" s="16" t="s">
        <v>226</v>
      </c>
      <c r="B149" s="3">
        <v>665</v>
      </c>
      <c r="C149" s="6">
        <v>148</v>
      </c>
      <c r="D149" s="3"/>
      <c r="E149" s="6">
        <v>80</v>
      </c>
      <c r="F149" s="3"/>
      <c r="G149" s="6"/>
      <c r="H149" s="3"/>
      <c r="I149" s="6">
        <v>27</v>
      </c>
      <c r="J149" s="3">
        <v>349</v>
      </c>
      <c r="K149" s="6">
        <v>0</v>
      </c>
      <c r="L149" s="3"/>
      <c r="M149" s="6"/>
      <c r="N149" s="3">
        <v>100</v>
      </c>
      <c r="O149" s="6">
        <v>39</v>
      </c>
      <c r="P149" s="91">
        <v>321</v>
      </c>
      <c r="Q149" s="105">
        <v>36</v>
      </c>
      <c r="R149" s="157"/>
      <c r="S149" s="105">
        <v>335</v>
      </c>
    </row>
    <row r="150" spans="1:19" ht="18" customHeight="1" x14ac:dyDescent="0.3">
      <c r="A150" s="16" t="s">
        <v>227</v>
      </c>
      <c r="B150" s="3"/>
      <c r="C150" s="6"/>
      <c r="D150" s="3"/>
      <c r="E150" s="6"/>
      <c r="F150" s="3"/>
      <c r="G150" s="6"/>
      <c r="H150" s="3"/>
      <c r="I150" s="6"/>
      <c r="J150" s="3"/>
      <c r="K150" s="6">
        <v>0</v>
      </c>
      <c r="L150" s="3"/>
      <c r="M150" s="6"/>
      <c r="N150" s="3"/>
      <c r="O150" s="6"/>
      <c r="P150" s="91"/>
      <c r="Q150" s="105"/>
      <c r="R150" s="157"/>
      <c r="S150" s="105"/>
    </row>
    <row r="151" spans="1:19" ht="18" customHeight="1" x14ac:dyDescent="0.3">
      <c r="A151" s="16" t="s">
        <v>279</v>
      </c>
      <c r="B151" s="3" t="s">
        <v>111</v>
      </c>
      <c r="C151" s="6" t="s">
        <v>111</v>
      </c>
      <c r="D151" s="3" t="s">
        <v>111</v>
      </c>
      <c r="E151" s="6" t="s">
        <v>111</v>
      </c>
      <c r="F151" s="3" t="s">
        <v>41</v>
      </c>
      <c r="G151" s="6" t="s">
        <v>111</v>
      </c>
      <c r="H151" s="3" t="s">
        <v>41</v>
      </c>
      <c r="I151" s="6" t="s">
        <v>111</v>
      </c>
      <c r="J151" s="3" t="s">
        <v>41</v>
      </c>
      <c r="K151" s="6" t="s">
        <v>111</v>
      </c>
      <c r="L151" s="3" t="s">
        <v>41</v>
      </c>
      <c r="M151" s="6" t="s">
        <v>41</v>
      </c>
      <c r="N151" s="3" t="s">
        <v>41</v>
      </c>
      <c r="O151" s="6" t="s">
        <v>111</v>
      </c>
      <c r="P151" s="91" t="s">
        <v>41</v>
      </c>
      <c r="Q151" s="105"/>
      <c r="R151" s="157"/>
      <c r="S151" s="105" t="s">
        <v>111</v>
      </c>
    </row>
    <row r="152" spans="1:19" ht="18" customHeight="1" x14ac:dyDescent="0.3">
      <c r="A152" s="16" t="s">
        <v>280</v>
      </c>
      <c r="B152" s="3">
        <v>53</v>
      </c>
      <c r="C152" s="6">
        <v>105</v>
      </c>
      <c r="D152" s="3">
        <v>59</v>
      </c>
      <c r="E152" s="6">
        <v>129</v>
      </c>
      <c r="F152" s="3"/>
      <c r="G152" s="6">
        <v>72</v>
      </c>
      <c r="H152" s="3">
        <v>45</v>
      </c>
      <c r="I152" s="6">
        <v>88</v>
      </c>
      <c r="J152" s="3"/>
      <c r="K152" s="6">
        <v>50</v>
      </c>
      <c r="L152" s="3"/>
      <c r="M152" s="6">
        <v>30</v>
      </c>
      <c r="N152" s="3"/>
      <c r="O152" s="6"/>
      <c r="P152" s="91"/>
      <c r="Q152" s="105"/>
      <c r="R152" s="157"/>
      <c r="S152" s="105">
        <v>42</v>
      </c>
    </row>
    <row r="153" spans="1:19" ht="18" customHeight="1" x14ac:dyDescent="0.3">
      <c r="A153" s="16" t="s">
        <v>281</v>
      </c>
      <c r="B153" s="3"/>
      <c r="C153" s="6"/>
      <c r="D153" s="3"/>
      <c r="E153" s="6"/>
      <c r="F153" s="3"/>
      <c r="G153" s="6">
        <v>156</v>
      </c>
      <c r="H153" s="3"/>
      <c r="I153" s="6"/>
      <c r="J153" s="3"/>
      <c r="K153" s="6">
        <v>50</v>
      </c>
      <c r="L153" s="3"/>
      <c r="M153" s="6"/>
      <c r="N153" s="3"/>
      <c r="O153" s="6">
        <v>122</v>
      </c>
      <c r="P153" s="91"/>
      <c r="Q153" s="105"/>
      <c r="R153" s="157"/>
      <c r="S153" s="105"/>
    </row>
    <row r="154" spans="1:19" ht="18" customHeight="1" x14ac:dyDescent="0.3">
      <c r="A154" s="16" t="s">
        <v>228</v>
      </c>
      <c r="B154" s="3" t="s">
        <v>41</v>
      </c>
      <c r="C154" s="6" t="s">
        <v>41</v>
      </c>
      <c r="D154" s="3" t="s">
        <v>41</v>
      </c>
      <c r="E154" s="6" t="s">
        <v>111</v>
      </c>
      <c r="F154" s="3" t="s">
        <v>41</v>
      </c>
      <c r="G154" s="6" t="s">
        <v>41</v>
      </c>
      <c r="H154" s="3" t="s">
        <v>41</v>
      </c>
      <c r="I154" s="6" t="s">
        <v>111</v>
      </c>
      <c r="J154" s="3" t="s">
        <v>41</v>
      </c>
      <c r="K154" s="6" t="s">
        <v>111</v>
      </c>
      <c r="L154" s="3" t="s">
        <v>41</v>
      </c>
      <c r="M154" s="6" t="s">
        <v>41</v>
      </c>
      <c r="N154" s="3" t="s">
        <v>41</v>
      </c>
      <c r="O154" s="6" t="s">
        <v>41</v>
      </c>
      <c r="P154" s="91" t="s">
        <v>41</v>
      </c>
      <c r="Q154" s="105"/>
      <c r="R154" s="157"/>
      <c r="S154" s="105"/>
    </row>
    <row r="155" spans="1:19" s="23" customFormat="1" ht="28.8" x14ac:dyDescent="0.3">
      <c r="A155" s="19" t="s">
        <v>234</v>
      </c>
      <c r="B155" s="20"/>
      <c r="C155" s="21"/>
      <c r="D155" s="20"/>
      <c r="E155" s="21" t="s">
        <v>25</v>
      </c>
      <c r="F155" s="20"/>
      <c r="G155" s="21"/>
      <c r="H155" s="20"/>
      <c r="I155" s="21" t="s">
        <v>49</v>
      </c>
      <c r="J155" s="20"/>
      <c r="K155" s="21" t="s">
        <v>70</v>
      </c>
      <c r="L155" s="20"/>
      <c r="M155" s="21"/>
      <c r="N155" s="20"/>
      <c r="O155" s="21"/>
      <c r="P155" s="89"/>
      <c r="Q155" s="106"/>
      <c r="R155" s="154"/>
      <c r="S155" s="106"/>
    </row>
    <row r="156" spans="1:19" ht="18" customHeight="1" x14ac:dyDescent="0.3">
      <c r="A156" s="16" t="s">
        <v>229</v>
      </c>
      <c r="B156" s="3"/>
      <c r="C156" s="6"/>
      <c r="D156" s="3"/>
      <c r="E156" s="6">
        <v>39</v>
      </c>
      <c r="F156" s="3"/>
      <c r="G156" s="6"/>
      <c r="H156" s="3"/>
      <c r="I156" s="6">
        <v>38</v>
      </c>
      <c r="J156" s="3"/>
      <c r="K156" s="6">
        <v>2000</v>
      </c>
      <c r="L156" s="3"/>
      <c r="M156" s="6"/>
      <c r="N156" s="3"/>
      <c r="O156" s="6"/>
      <c r="P156" s="91"/>
      <c r="Q156" s="105"/>
      <c r="R156" s="157"/>
      <c r="S156" s="105"/>
    </row>
    <row r="157" spans="1:19" ht="18" customHeight="1" x14ac:dyDescent="0.3">
      <c r="A157" s="16" t="s">
        <v>233</v>
      </c>
      <c r="B157" s="3"/>
      <c r="C157" s="6"/>
      <c r="D157" s="3"/>
      <c r="E157" s="6">
        <v>122</v>
      </c>
      <c r="F157" s="3"/>
      <c r="G157" s="6"/>
      <c r="H157" s="3"/>
      <c r="I157" s="6"/>
      <c r="J157" s="3"/>
      <c r="K157" s="6">
        <v>1000</v>
      </c>
      <c r="L157" s="3"/>
      <c r="M157" s="6"/>
      <c r="N157" s="3"/>
      <c r="O157" s="6"/>
      <c r="P157" s="91"/>
      <c r="Q157" s="105"/>
      <c r="R157" s="157"/>
      <c r="S157" s="105"/>
    </row>
    <row r="158" spans="1:19" ht="18" customHeight="1" x14ac:dyDescent="0.3">
      <c r="A158" s="16" t="s">
        <v>230</v>
      </c>
      <c r="B158" s="3" t="s">
        <v>41</v>
      </c>
      <c r="C158" s="6" t="s">
        <v>41</v>
      </c>
      <c r="D158" s="3" t="s">
        <v>41</v>
      </c>
      <c r="E158" s="6" t="s">
        <v>111</v>
      </c>
      <c r="F158" s="3" t="s">
        <v>41</v>
      </c>
      <c r="G158" s="6" t="s">
        <v>41</v>
      </c>
      <c r="H158" s="3" t="s">
        <v>41</v>
      </c>
      <c r="I158" s="6" t="s">
        <v>111</v>
      </c>
      <c r="J158" s="3" t="s">
        <v>41</v>
      </c>
      <c r="K158" s="6" t="s">
        <v>41</v>
      </c>
      <c r="L158" s="3" t="s">
        <v>41</v>
      </c>
      <c r="M158" s="6" t="s">
        <v>41</v>
      </c>
      <c r="N158" s="3" t="s">
        <v>41</v>
      </c>
      <c r="O158" s="6" t="s">
        <v>41</v>
      </c>
      <c r="P158" s="91" t="s">
        <v>41</v>
      </c>
      <c r="Q158" s="105"/>
      <c r="R158" s="157"/>
      <c r="S158" s="105"/>
    </row>
    <row r="159" spans="1:19" s="23" customFormat="1" ht="28.8" x14ac:dyDescent="0.3">
      <c r="A159" s="19" t="s">
        <v>235</v>
      </c>
      <c r="B159" s="20"/>
      <c r="C159" s="21"/>
      <c r="D159" s="20"/>
      <c r="E159" s="21" t="s">
        <v>27</v>
      </c>
      <c r="F159" s="20"/>
      <c r="G159" s="21"/>
      <c r="H159" s="20"/>
      <c r="I159" s="21" t="s">
        <v>56</v>
      </c>
      <c r="J159" s="20"/>
      <c r="K159" s="21"/>
      <c r="L159" s="20"/>
      <c r="M159" s="21"/>
      <c r="N159" s="20"/>
      <c r="O159" s="21"/>
      <c r="P159" s="89"/>
      <c r="Q159" s="106"/>
      <c r="R159" s="154"/>
      <c r="S159" s="106"/>
    </row>
    <row r="160" spans="1:19" ht="18" customHeight="1" x14ac:dyDescent="0.3">
      <c r="A160" s="16" t="s">
        <v>236</v>
      </c>
      <c r="B160" s="3"/>
      <c r="C160" s="6"/>
      <c r="D160" s="3"/>
      <c r="E160" s="6">
        <v>40</v>
      </c>
      <c r="F160" s="3"/>
      <c r="G160" s="6"/>
      <c r="H160" s="3"/>
      <c r="I160" s="6"/>
      <c r="J160" s="3"/>
      <c r="K160" s="6"/>
      <c r="L160" s="3"/>
      <c r="M160" s="6"/>
      <c r="N160" s="3"/>
      <c r="O160" s="6"/>
      <c r="P160" s="91"/>
      <c r="Q160" s="105"/>
      <c r="R160" s="157"/>
      <c r="S160" s="105"/>
    </row>
    <row r="161" spans="1:19" ht="18" customHeight="1" x14ac:dyDescent="0.3">
      <c r="A161" s="16" t="s">
        <v>237</v>
      </c>
      <c r="B161" s="3"/>
      <c r="C161" s="6"/>
      <c r="D161" s="3"/>
      <c r="E161" s="6">
        <v>369</v>
      </c>
      <c r="F161" s="3"/>
      <c r="G161" s="6"/>
      <c r="H161" s="3"/>
      <c r="I161" s="6">
        <v>9</v>
      </c>
      <c r="J161" s="3"/>
      <c r="K161" s="6"/>
      <c r="L161" s="3"/>
      <c r="M161" s="6"/>
      <c r="N161" s="3"/>
      <c r="O161" s="6"/>
      <c r="P161" s="91"/>
      <c r="Q161" s="105"/>
      <c r="R161" s="157"/>
      <c r="S161" s="105"/>
    </row>
    <row r="162" spans="1:19" s="23" customFormat="1" ht="43.2" x14ac:dyDescent="0.3">
      <c r="A162" s="19" t="s">
        <v>231</v>
      </c>
      <c r="B162" s="20"/>
      <c r="C162" s="21"/>
      <c r="D162" s="20"/>
      <c r="E162" s="21" t="s">
        <v>28</v>
      </c>
      <c r="F162" s="20"/>
      <c r="G162" s="21"/>
      <c r="H162" s="20"/>
      <c r="I162" s="21"/>
      <c r="J162" s="20"/>
      <c r="K162" s="21"/>
      <c r="L162" s="20"/>
      <c r="M162" s="21"/>
      <c r="N162" s="20"/>
      <c r="O162" s="21"/>
      <c r="P162" s="89"/>
      <c r="Q162" s="106"/>
      <c r="R162" s="154"/>
      <c r="S162" s="106"/>
    </row>
    <row r="163" spans="1:19" ht="18" customHeight="1" x14ac:dyDescent="0.3">
      <c r="A163" s="16" t="s">
        <v>232</v>
      </c>
      <c r="B163" s="3" t="s">
        <v>41</v>
      </c>
      <c r="C163" s="6" t="s">
        <v>41</v>
      </c>
      <c r="D163" s="3" t="s">
        <v>41</v>
      </c>
      <c r="E163" s="6" t="s">
        <v>111</v>
      </c>
      <c r="F163" s="3" t="s">
        <v>41</v>
      </c>
      <c r="G163" s="6" t="s">
        <v>41</v>
      </c>
      <c r="H163" s="3" t="s">
        <v>41</v>
      </c>
      <c r="I163" s="6" t="s">
        <v>41</v>
      </c>
      <c r="J163" s="3" t="s">
        <v>41</v>
      </c>
      <c r="K163" s="6" t="s">
        <v>41</v>
      </c>
      <c r="L163" s="3" t="s">
        <v>41</v>
      </c>
      <c r="M163" s="6" t="s">
        <v>41</v>
      </c>
      <c r="N163" s="3" t="s">
        <v>41</v>
      </c>
      <c r="O163" s="6" t="s">
        <v>41</v>
      </c>
      <c r="P163" s="91" t="s">
        <v>41</v>
      </c>
      <c r="Q163" s="105"/>
      <c r="R163" s="157"/>
      <c r="S163" s="105"/>
    </row>
    <row r="164" spans="1:19" ht="18" customHeight="1" x14ac:dyDescent="0.3">
      <c r="A164" s="16" t="s">
        <v>238</v>
      </c>
      <c r="B164" s="3"/>
      <c r="C164" s="6"/>
      <c r="D164" s="3"/>
      <c r="E164" s="6">
        <v>350</v>
      </c>
      <c r="F164" s="3"/>
      <c r="G164" s="6"/>
      <c r="H164" s="3"/>
      <c r="I164" s="6"/>
      <c r="J164" s="3"/>
      <c r="K164" s="6"/>
      <c r="L164" s="3"/>
      <c r="M164" s="6"/>
      <c r="N164" s="3"/>
      <c r="O164" s="6"/>
      <c r="P164" s="91"/>
      <c r="Q164" s="105"/>
      <c r="R164" s="157"/>
      <c r="S164" s="105"/>
    </row>
    <row r="165" spans="1:19" ht="18" customHeight="1" x14ac:dyDescent="0.3">
      <c r="A165" s="16" t="s">
        <v>239</v>
      </c>
      <c r="B165" s="3"/>
      <c r="C165" s="6"/>
      <c r="D165" s="3"/>
      <c r="E165" s="6"/>
      <c r="F165" s="3"/>
      <c r="G165" s="6"/>
      <c r="H165" s="3"/>
      <c r="I165" s="6"/>
      <c r="J165" s="3"/>
      <c r="K165" s="6"/>
      <c r="L165" s="3"/>
      <c r="M165" s="6"/>
      <c r="N165" s="3"/>
      <c r="O165" s="6"/>
      <c r="P165" s="91"/>
      <c r="Q165" s="105"/>
      <c r="R165" s="157"/>
      <c r="S165" s="105"/>
    </row>
    <row r="166" spans="1:19" ht="18" customHeight="1" x14ac:dyDescent="0.3">
      <c r="A166" s="16" t="s">
        <v>240</v>
      </c>
      <c r="B166" s="3">
        <v>2524</v>
      </c>
      <c r="C166" s="6">
        <v>1400</v>
      </c>
      <c r="D166" s="3"/>
      <c r="E166" s="6">
        <v>1130</v>
      </c>
      <c r="F166" s="3">
        <v>1927</v>
      </c>
      <c r="G166" s="6">
        <v>1033</v>
      </c>
      <c r="H166" s="3"/>
      <c r="I166" s="6">
        <v>527</v>
      </c>
      <c r="J166" s="3">
        <v>1780</v>
      </c>
      <c r="K166" s="6">
        <v>1500</v>
      </c>
      <c r="L166" s="3">
        <v>6256</v>
      </c>
      <c r="M166" s="6">
        <v>1080</v>
      </c>
      <c r="N166" s="3"/>
      <c r="O166" s="6">
        <v>533</v>
      </c>
      <c r="P166" s="91">
        <v>9386</v>
      </c>
      <c r="Q166" s="105"/>
      <c r="R166" s="157"/>
      <c r="S166" s="105">
        <v>415</v>
      </c>
    </row>
    <row r="167" spans="1:19" ht="18" customHeight="1" x14ac:dyDescent="0.3">
      <c r="A167" s="16" t="s">
        <v>241</v>
      </c>
      <c r="B167" s="3"/>
      <c r="C167" s="6">
        <v>225</v>
      </c>
      <c r="D167" s="3"/>
      <c r="E167" s="6"/>
      <c r="F167" s="3"/>
      <c r="G167" s="6">
        <v>2018</v>
      </c>
      <c r="H167" s="3"/>
      <c r="I167" s="6"/>
      <c r="J167" s="3">
        <v>190</v>
      </c>
      <c r="K167" s="6">
        <v>500</v>
      </c>
      <c r="L167" s="3"/>
      <c r="M167" s="6"/>
      <c r="N167" s="3"/>
      <c r="O167" s="6"/>
      <c r="P167" s="91"/>
      <c r="Q167" s="105"/>
      <c r="R167" s="157"/>
      <c r="S167" s="105"/>
    </row>
    <row r="168" spans="1:19" ht="18" customHeight="1" x14ac:dyDescent="0.3">
      <c r="A168" s="16" t="s">
        <v>242</v>
      </c>
      <c r="B168" s="3">
        <v>315</v>
      </c>
      <c r="C168" s="6">
        <v>74</v>
      </c>
      <c r="D168" s="3"/>
      <c r="E168" s="6">
        <v>79</v>
      </c>
      <c r="F168" s="3">
        <v>516</v>
      </c>
      <c r="G168" s="6">
        <v>1340</v>
      </c>
      <c r="H168" s="3"/>
      <c r="I168" s="6">
        <v>10</v>
      </c>
      <c r="J168" s="3"/>
      <c r="K168" s="6">
        <v>2000</v>
      </c>
      <c r="L168" s="3">
        <v>2311</v>
      </c>
      <c r="M168" s="6">
        <v>30</v>
      </c>
      <c r="N168" s="3"/>
      <c r="O168" s="6">
        <v>0</v>
      </c>
      <c r="P168" s="91"/>
      <c r="Q168" s="105"/>
      <c r="R168" s="157"/>
      <c r="S168" s="105">
        <v>0</v>
      </c>
    </row>
    <row r="169" spans="1:19" ht="18" customHeight="1" x14ac:dyDescent="0.3">
      <c r="A169" s="16" t="s">
        <v>243</v>
      </c>
      <c r="B169" s="3"/>
      <c r="C169" s="6">
        <v>13</v>
      </c>
      <c r="D169" s="3"/>
      <c r="E169" s="6"/>
      <c r="F169" s="3"/>
      <c r="G169" s="6">
        <v>1000</v>
      </c>
      <c r="H169" s="3"/>
      <c r="I169" s="6"/>
      <c r="J169" s="3"/>
      <c r="K169" s="6">
        <v>1000</v>
      </c>
      <c r="L169" s="3"/>
      <c r="M169" s="6"/>
      <c r="N169" s="3"/>
      <c r="O169" s="6"/>
      <c r="P169" s="91"/>
      <c r="Q169" s="105"/>
      <c r="R169" s="157"/>
      <c r="S169" s="173"/>
    </row>
    <row r="170" spans="1:19" ht="18" customHeight="1" x14ac:dyDescent="0.3">
      <c r="A170" s="83" t="s">
        <v>323</v>
      </c>
      <c r="B170" s="77">
        <f>SUM(B133:B165)</f>
        <v>3043</v>
      </c>
      <c r="C170" s="85">
        <f>SUM(C133:C165)</f>
        <v>1531</v>
      </c>
      <c r="D170" s="77">
        <f>SUM(D133:D165)</f>
        <v>4940</v>
      </c>
      <c r="E170" s="84">
        <f t="shared" ref="E170:Q170" si="36">SUM(E133:E165)</f>
        <v>1700</v>
      </c>
      <c r="F170" s="77">
        <f>SUM(F133:F165)</f>
        <v>1927</v>
      </c>
      <c r="G170" s="84">
        <f t="shared" si="36"/>
        <v>5391</v>
      </c>
      <c r="H170" s="77">
        <f>SUM(H133:H165)</f>
        <v>4019</v>
      </c>
      <c r="I170" s="84">
        <f t="shared" si="36"/>
        <v>537</v>
      </c>
      <c r="J170" s="77">
        <f>SUM(J133:J165)</f>
        <v>1970</v>
      </c>
      <c r="K170" s="84">
        <f t="shared" si="36"/>
        <v>5300</v>
      </c>
      <c r="L170" s="77">
        <f>SUM(L133:L165)</f>
        <v>8567</v>
      </c>
      <c r="M170" s="84">
        <f t="shared" si="36"/>
        <v>1310</v>
      </c>
      <c r="N170" s="77">
        <f>SUM(N133:N165)</f>
        <v>640</v>
      </c>
      <c r="O170" s="84">
        <f t="shared" si="36"/>
        <v>553</v>
      </c>
      <c r="P170" s="97">
        <f>SUM(P133:P165)</f>
        <v>4786</v>
      </c>
      <c r="Q170" s="84">
        <f t="shared" si="36"/>
        <v>818</v>
      </c>
      <c r="R170" s="165">
        <f>SUM(R133:R165)</f>
        <v>239</v>
      </c>
      <c r="S170" s="184">
        <f t="shared" ref="S170" si="37">SUM(S133:S165)</f>
        <v>584</v>
      </c>
    </row>
    <row r="171" spans="1:19" ht="18" customHeight="1" x14ac:dyDescent="0.3">
      <c r="A171" s="42" t="s">
        <v>327</v>
      </c>
      <c r="B171" s="80">
        <f t="shared" ref="B171:S171" si="38">B170/B40</f>
        <v>1086.7857142857144</v>
      </c>
      <c r="C171" s="81">
        <f t="shared" si="38"/>
        <v>612.4</v>
      </c>
      <c r="D171" s="80">
        <f t="shared" si="38"/>
        <v>1900</v>
      </c>
      <c r="E171" s="81">
        <f t="shared" si="38"/>
        <v>918.91891891891885</v>
      </c>
      <c r="F171" s="80">
        <f t="shared" si="38"/>
        <v>602.1875</v>
      </c>
      <c r="G171" s="81">
        <f t="shared" si="38"/>
        <v>1497.5000000000002</v>
      </c>
      <c r="H171" s="80">
        <f t="shared" si="38"/>
        <v>788.03921568627459</v>
      </c>
      <c r="I171" s="81">
        <f t="shared" si="38"/>
        <v>298.33333333333331</v>
      </c>
      <c r="J171" s="80">
        <f t="shared" si="38"/>
        <v>322.95081967213116</v>
      </c>
      <c r="K171" s="81">
        <f t="shared" si="38"/>
        <v>1247.0588235294117</v>
      </c>
      <c r="L171" s="80">
        <f t="shared" si="38"/>
        <v>1947.0454545454543</v>
      </c>
      <c r="M171" s="81">
        <f t="shared" si="38"/>
        <v>623.80952380952374</v>
      </c>
      <c r="N171" s="80">
        <f t="shared" si="38"/>
        <v>640</v>
      </c>
      <c r="O171" s="81">
        <f t="shared" si="38"/>
        <v>553</v>
      </c>
      <c r="P171" s="99">
        <f t="shared" si="38"/>
        <v>1087.7272727272727</v>
      </c>
      <c r="Q171" s="81">
        <f t="shared" si="38"/>
        <v>157.30769230769229</v>
      </c>
      <c r="R171" s="166">
        <f t="shared" si="38"/>
        <v>112.20657276995306</v>
      </c>
      <c r="S171" s="182">
        <f t="shared" si="38"/>
        <v>458.03921568627447</v>
      </c>
    </row>
    <row r="172" spans="1:19" ht="18" customHeight="1" x14ac:dyDescent="0.3">
      <c r="A172" s="42" t="s">
        <v>328</v>
      </c>
      <c r="B172" s="80">
        <f t="shared" ref="B172:S172" si="39">B170/B41</f>
        <v>780.25641025641028</v>
      </c>
      <c r="C172" s="81">
        <f t="shared" si="39"/>
        <v>340.22222222222223</v>
      </c>
      <c r="D172" s="80">
        <f t="shared" si="39"/>
        <v>1372.2222222222222</v>
      </c>
      <c r="E172" s="81">
        <f t="shared" si="39"/>
        <v>790.69767441860472</v>
      </c>
      <c r="F172" s="80">
        <f t="shared" si="39"/>
        <v>458.8095238095238</v>
      </c>
      <c r="G172" s="81">
        <f t="shared" si="39"/>
        <v>962.67857142857144</v>
      </c>
      <c r="H172" s="80">
        <f t="shared" si="39"/>
        <v>467.32558139534888</v>
      </c>
      <c r="I172" s="81">
        <f t="shared" si="39"/>
        <v>233.47826086956525</v>
      </c>
      <c r="J172" s="80">
        <f t="shared" si="39"/>
        <v>235.92814371257487</v>
      </c>
      <c r="K172" s="81">
        <f t="shared" si="39"/>
        <v>1115.7894736842106</v>
      </c>
      <c r="L172" s="80">
        <f t="shared" si="39"/>
        <v>738.53448275862058</v>
      </c>
      <c r="M172" s="81">
        <f t="shared" si="39"/>
        <v>623.80952380952374</v>
      </c>
      <c r="N172" s="80">
        <f t="shared" si="39"/>
        <v>640</v>
      </c>
      <c r="O172" s="81">
        <f t="shared" si="39"/>
        <v>307.22222222222223</v>
      </c>
      <c r="P172" s="99">
        <f t="shared" si="39"/>
        <v>646.75675675675677</v>
      </c>
      <c r="Q172" s="81">
        <f t="shared" si="39"/>
        <v>99.756097560975618</v>
      </c>
      <c r="R172" s="166">
        <f t="shared" si="39"/>
        <v>112.20657276995306</v>
      </c>
      <c r="S172" s="182">
        <f t="shared" si="39"/>
        <v>458.03921568627447</v>
      </c>
    </row>
    <row r="173" spans="1:19" ht="39" customHeight="1" x14ac:dyDescent="0.3">
      <c r="A173" s="32" t="s">
        <v>256</v>
      </c>
      <c r="B173" s="14"/>
      <c r="C173" s="14"/>
      <c r="D173" s="14"/>
      <c r="E173" s="14"/>
      <c r="F173" s="14"/>
      <c r="G173" s="14"/>
      <c r="H173" s="14"/>
      <c r="I173" s="14"/>
      <c r="J173" s="14"/>
      <c r="K173" s="14"/>
      <c r="L173" s="14"/>
      <c r="M173" s="14"/>
      <c r="N173" s="14"/>
      <c r="O173" s="14"/>
      <c r="P173" s="90"/>
      <c r="Q173" s="104"/>
      <c r="R173" s="155"/>
      <c r="S173" s="155"/>
    </row>
    <row r="174" spans="1:19" ht="18" customHeight="1" x14ac:dyDescent="0.3">
      <c r="A174" s="16" t="s">
        <v>283</v>
      </c>
      <c r="B174" s="3" t="s">
        <v>111</v>
      </c>
      <c r="C174" s="6" t="s">
        <v>111</v>
      </c>
      <c r="D174" s="3" t="s">
        <v>111</v>
      </c>
      <c r="E174" s="6" t="s">
        <v>41</v>
      </c>
      <c r="F174" s="3" t="s">
        <v>111</v>
      </c>
      <c r="G174" s="6" t="s">
        <v>111</v>
      </c>
      <c r="H174" s="3" t="s">
        <v>41</v>
      </c>
      <c r="I174" s="6" t="s">
        <v>111</v>
      </c>
      <c r="J174" s="3" t="s">
        <v>111</v>
      </c>
      <c r="K174" s="6" t="s">
        <v>111</v>
      </c>
      <c r="L174" s="3" t="s">
        <v>41</v>
      </c>
      <c r="M174" s="6" t="s">
        <v>111</v>
      </c>
      <c r="N174" s="3" t="s">
        <v>111</v>
      </c>
      <c r="O174" s="6" t="s">
        <v>111</v>
      </c>
      <c r="P174" s="91" t="s">
        <v>111</v>
      </c>
      <c r="Q174" s="1" t="s">
        <v>111</v>
      </c>
      <c r="R174" s="157" t="s">
        <v>111</v>
      </c>
      <c r="S174" s="105" t="s">
        <v>41</v>
      </c>
    </row>
    <row r="175" spans="1:19" s="23" customFormat="1" ht="158.4" x14ac:dyDescent="0.3">
      <c r="A175" s="29" t="s">
        <v>282</v>
      </c>
      <c r="B175" s="20" t="s">
        <v>3</v>
      </c>
      <c r="C175" s="21" t="s">
        <v>9</v>
      </c>
      <c r="D175" s="20" t="s">
        <v>17</v>
      </c>
      <c r="E175" s="21"/>
      <c r="F175" s="20" t="s">
        <v>31</v>
      </c>
      <c r="G175" s="21" t="s">
        <v>38</v>
      </c>
      <c r="H175" s="20"/>
      <c r="I175" s="21" t="s">
        <v>47</v>
      </c>
      <c r="J175" s="20" t="s">
        <v>60</v>
      </c>
      <c r="K175" s="21" t="s">
        <v>68</v>
      </c>
      <c r="L175" s="20"/>
      <c r="M175" s="21" t="s">
        <v>80</v>
      </c>
      <c r="N175" s="20" t="s">
        <v>88</v>
      </c>
      <c r="O175" s="21" t="s">
        <v>95</v>
      </c>
      <c r="P175" s="89" t="s">
        <v>101</v>
      </c>
      <c r="Q175" s="108" t="s">
        <v>337</v>
      </c>
      <c r="R175" s="159" t="s">
        <v>334</v>
      </c>
      <c r="S175" s="142"/>
    </row>
    <row r="176" spans="1:19" ht="18" customHeight="1" x14ac:dyDescent="0.3">
      <c r="A176" s="16" t="s">
        <v>158</v>
      </c>
      <c r="B176" s="3" t="s">
        <v>111</v>
      </c>
      <c r="C176" s="6" t="s">
        <v>111</v>
      </c>
      <c r="D176" s="3" t="s">
        <v>111</v>
      </c>
      <c r="E176" s="6" t="s">
        <v>111</v>
      </c>
      <c r="F176" s="3" t="s">
        <v>111</v>
      </c>
      <c r="G176" s="6" t="s">
        <v>111</v>
      </c>
      <c r="H176" s="3" t="s">
        <v>111</v>
      </c>
      <c r="I176" s="6" t="s">
        <v>111</v>
      </c>
      <c r="J176" s="3" t="s">
        <v>111</v>
      </c>
      <c r="K176" s="6" t="s">
        <v>111</v>
      </c>
      <c r="L176" s="3" t="s">
        <v>111</v>
      </c>
      <c r="M176" s="6" t="s">
        <v>111</v>
      </c>
      <c r="N176" s="3" t="s">
        <v>41</v>
      </c>
      <c r="O176" s="6" t="s">
        <v>111</v>
      </c>
      <c r="P176" s="91" t="s">
        <v>111</v>
      </c>
      <c r="R176" s="157"/>
      <c r="S176" s="105" t="s">
        <v>111</v>
      </c>
    </row>
    <row r="177" spans="1:19" s="23" customFormat="1" ht="129.6" x14ac:dyDescent="0.3">
      <c r="A177" s="29" t="s">
        <v>284</v>
      </c>
      <c r="B177" s="20" t="s">
        <v>4</v>
      </c>
      <c r="C177" s="21" t="s">
        <v>10</v>
      </c>
      <c r="D177" s="20" t="s">
        <v>18</v>
      </c>
      <c r="E177" s="21" t="s">
        <v>24</v>
      </c>
      <c r="F177" s="20" t="s">
        <v>32</v>
      </c>
      <c r="G177" s="21" t="s">
        <v>39</v>
      </c>
      <c r="H177" s="20" t="s">
        <v>44</v>
      </c>
      <c r="I177" s="21" t="s">
        <v>48</v>
      </c>
      <c r="J177" s="20" t="s">
        <v>61</v>
      </c>
      <c r="K177" s="21" t="s">
        <v>69</v>
      </c>
      <c r="L177" s="20" t="s">
        <v>75</v>
      </c>
      <c r="M177" s="21" t="s">
        <v>81</v>
      </c>
      <c r="N177" s="20" t="s">
        <v>89</v>
      </c>
      <c r="O177" s="21" t="s">
        <v>95</v>
      </c>
      <c r="P177" s="89" t="s">
        <v>102</v>
      </c>
      <c r="R177" s="154"/>
      <c r="S177" s="109" t="s">
        <v>406</v>
      </c>
    </row>
    <row r="178" spans="1:19" ht="18" customHeight="1" x14ac:dyDescent="0.3">
      <c r="A178" s="16" t="s">
        <v>175</v>
      </c>
      <c r="B178" s="3" t="s">
        <v>41</v>
      </c>
      <c r="C178" s="6" t="s">
        <v>41</v>
      </c>
      <c r="D178" s="3" t="s">
        <v>41</v>
      </c>
      <c r="E178" s="6" t="s">
        <v>41</v>
      </c>
      <c r="F178" s="3" t="s">
        <v>111</v>
      </c>
      <c r="G178" s="6" t="s">
        <v>41</v>
      </c>
      <c r="H178" s="3" t="s">
        <v>41</v>
      </c>
      <c r="I178" s="6" t="s">
        <v>111</v>
      </c>
      <c r="J178" s="3" t="s">
        <v>111</v>
      </c>
      <c r="K178" s="6" t="s">
        <v>111</v>
      </c>
      <c r="L178" s="3" t="s">
        <v>41</v>
      </c>
      <c r="M178" s="6" t="s">
        <v>111</v>
      </c>
      <c r="N178" s="3" t="s">
        <v>111</v>
      </c>
      <c r="O178" s="6" t="s">
        <v>41</v>
      </c>
      <c r="P178" s="91" t="s">
        <v>111</v>
      </c>
      <c r="Q178" s="105"/>
      <c r="R178" s="157"/>
      <c r="S178" s="173"/>
    </row>
    <row r="179" spans="1:19" s="23" customFormat="1" ht="115.2" x14ac:dyDescent="0.3">
      <c r="A179" s="19" t="s">
        <v>173</v>
      </c>
      <c r="B179" s="20"/>
      <c r="C179" s="21"/>
      <c r="D179" s="20"/>
      <c r="E179" s="21"/>
      <c r="F179" s="20" t="s">
        <v>287</v>
      </c>
      <c r="G179" s="21"/>
      <c r="H179" s="20"/>
      <c r="I179" s="21" t="s">
        <v>53</v>
      </c>
      <c r="J179" s="20" t="s">
        <v>64</v>
      </c>
      <c r="K179" s="21" t="s">
        <v>72</v>
      </c>
      <c r="L179" s="20"/>
      <c r="M179" s="21" t="s">
        <v>82</v>
      </c>
      <c r="N179" s="20" t="s">
        <v>91</v>
      </c>
      <c r="O179" s="21"/>
      <c r="P179" s="89" t="s">
        <v>104</v>
      </c>
      <c r="Q179" s="106"/>
      <c r="R179" s="154"/>
      <c r="S179" s="142"/>
    </row>
    <row r="180" spans="1:19" ht="18" customHeight="1" x14ac:dyDescent="0.3">
      <c r="A180" s="16" t="s">
        <v>176</v>
      </c>
      <c r="B180" s="3" t="s">
        <v>41</v>
      </c>
      <c r="C180" s="6" t="s">
        <v>41</v>
      </c>
      <c r="D180" s="3" t="s">
        <v>41</v>
      </c>
      <c r="E180" s="6" t="s">
        <v>41</v>
      </c>
      <c r="F180" s="3" t="s">
        <v>111</v>
      </c>
      <c r="G180" s="6" t="s">
        <v>41</v>
      </c>
      <c r="H180" s="3" t="s">
        <v>41</v>
      </c>
      <c r="I180" s="6" t="s">
        <v>111</v>
      </c>
      <c r="J180" s="3" t="s">
        <v>111</v>
      </c>
      <c r="K180" s="6" t="s">
        <v>111</v>
      </c>
      <c r="L180" s="3" t="s">
        <v>41</v>
      </c>
      <c r="M180" s="6" t="s">
        <v>111</v>
      </c>
      <c r="N180" s="3" t="s">
        <v>111</v>
      </c>
      <c r="O180" s="6" t="s">
        <v>41</v>
      </c>
      <c r="P180" s="91" t="s">
        <v>111</v>
      </c>
      <c r="Q180" s="105"/>
      <c r="R180" s="157"/>
      <c r="S180" s="173"/>
    </row>
    <row r="181" spans="1:19" s="23" customFormat="1" ht="129" customHeight="1" x14ac:dyDescent="0.3">
      <c r="A181" s="30" t="s">
        <v>174</v>
      </c>
      <c r="B181" s="2"/>
      <c r="C181" s="5"/>
      <c r="D181" s="2"/>
      <c r="E181" s="5"/>
      <c r="F181" s="2" t="s">
        <v>35</v>
      </c>
      <c r="G181" s="5"/>
      <c r="H181" s="2"/>
      <c r="I181" s="5" t="s">
        <v>54</v>
      </c>
      <c r="J181" s="2" t="s">
        <v>65</v>
      </c>
      <c r="K181" s="5" t="s">
        <v>73</v>
      </c>
      <c r="L181" s="2"/>
      <c r="M181" s="5" t="s">
        <v>83</v>
      </c>
      <c r="N181" s="2" t="s">
        <v>92</v>
      </c>
      <c r="O181" s="5"/>
      <c r="P181" s="102" t="s">
        <v>105</v>
      </c>
      <c r="Q181" s="142"/>
      <c r="R181" s="167"/>
      <c r="S181" s="142"/>
    </row>
    <row r="182" spans="1:19" ht="18" customHeight="1" x14ac:dyDescent="0.3">
      <c r="A182" s="16" t="s">
        <v>177</v>
      </c>
      <c r="B182" s="3" t="s">
        <v>41</v>
      </c>
      <c r="C182" s="6" t="s">
        <v>41</v>
      </c>
      <c r="D182" s="3" t="s">
        <v>41</v>
      </c>
      <c r="E182" s="6" t="s">
        <v>41</v>
      </c>
      <c r="F182" s="3" t="s">
        <v>111</v>
      </c>
      <c r="G182" s="6" t="s">
        <v>41</v>
      </c>
      <c r="H182" s="3" t="s">
        <v>41</v>
      </c>
      <c r="I182" s="6" t="s">
        <v>111</v>
      </c>
      <c r="J182" s="3" t="s">
        <v>111</v>
      </c>
      <c r="K182" s="6" t="s">
        <v>41</v>
      </c>
      <c r="L182" s="3" t="s">
        <v>41</v>
      </c>
      <c r="M182" s="6" t="s">
        <v>111</v>
      </c>
      <c r="N182" s="3" t="s">
        <v>111</v>
      </c>
      <c r="O182" s="6" t="s">
        <v>41</v>
      </c>
      <c r="P182" s="91" t="s">
        <v>111</v>
      </c>
      <c r="Q182" s="105"/>
      <c r="R182" s="157"/>
      <c r="S182" s="173"/>
    </row>
    <row r="183" spans="1:19" s="23" customFormat="1" ht="134.25" customHeight="1" x14ac:dyDescent="0.3">
      <c r="A183" s="30" t="s">
        <v>178</v>
      </c>
      <c r="B183" s="2"/>
      <c r="C183" s="5"/>
      <c r="D183" s="2"/>
      <c r="E183" s="5"/>
      <c r="F183" s="2" t="s">
        <v>36</v>
      </c>
      <c r="G183" s="5"/>
      <c r="H183" s="2"/>
      <c r="I183" s="5" t="s">
        <v>55</v>
      </c>
      <c r="J183" s="2" t="s">
        <v>66</v>
      </c>
      <c r="K183" s="5"/>
      <c r="L183" s="2"/>
      <c r="M183" s="5" t="s">
        <v>84</v>
      </c>
      <c r="N183" s="143" t="s">
        <v>396</v>
      </c>
      <c r="O183" s="5"/>
      <c r="P183" s="102" t="s">
        <v>106</v>
      </c>
      <c r="Q183" s="142"/>
      <c r="R183" s="167"/>
      <c r="S183" s="142"/>
    </row>
    <row r="184" spans="1:19" ht="39.75" customHeight="1" x14ac:dyDescent="0.3">
      <c r="A184" s="32" t="s">
        <v>286</v>
      </c>
      <c r="B184" s="14"/>
      <c r="C184" s="14"/>
      <c r="D184" s="14"/>
      <c r="E184" s="14"/>
      <c r="F184" s="14"/>
      <c r="G184" s="14"/>
      <c r="H184" s="14"/>
      <c r="I184" s="14"/>
      <c r="J184" s="14"/>
      <c r="K184" s="14"/>
      <c r="L184" s="14"/>
      <c r="M184" s="14"/>
      <c r="N184" s="14"/>
      <c r="O184" s="14"/>
      <c r="P184" s="90"/>
      <c r="Q184" s="90"/>
      <c r="R184" s="168"/>
      <c r="S184" s="173"/>
    </row>
    <row r="185" spans="1:19" ht="18" customHeight="1" x14ac:dyDescent="0.3">
      <c r="A185" s="16" t="s">
        <v>244</v>
      </c>
      <c r="B185" s="3">
        <v>3322</v>
      </c>
      <c r="C185" s="6">
        <v>4</v>
      </c>
      <c r="D185" s="3">
        <v>3</v>
      </c>
      <c r="E185" s="6">
        <v>4</v>
      </c>
      <c r="F185" s="3">
        <v>330</v>
      </c>
      <c r="G185" s="6">
        <v>7</v>
      </c>
      <c r="H185" s="3">
        <v>4</v>
      </c>
      <c r="I185" s="6">
        <v>1</v>
      </c>
      <c r="J185" s="3"/>
      <c r="K185" s="6">
        <v>1000</v>
      </c>
      <c r="L185" s="3">
        <v>500</v>
      </c>
      <c r="M185" s="6">
        <v>10</v>
      </c>
      <c r="N185" s="3">
        <v>10</v>
      </c>
      <c r="O185" s="6">
        <v>3</v>
      </c>
      <c r="P185" s="91"/>
      <c r="Q185" s="105">
        <v>8</v>
      </c>
      <c r="R185" s="157"/>
      <c r="S185" s="173"/>
    </row>
    <row r="186" spans="1:19" ht="18" customHeight="1" x14ac:dyDescent="0.3">
      <c r="A186" s="16" t="s">
        <v>245</v>
      </c>
      <c r="B186" s="3">
        <v>4</v>
      </c>
      <c r="C186" s="6">
        <v>6</v>
      </c>
      <c r="D186" s="3">
        <v>6</v>
      </c>
      <c r="E186" s="6">
        <v>4</v>
      </c>
      <c r="F186" s="3">
        <v>10</v>
      </c>
      <c r="G186" s="6">
        <v>4</v>
      </c>
      <c r="H186" s="3">
        <v>20</v>
      </c>
      <c r="I186" s="6">
        <v>1</v>
      </c>
      <c r="J186" s="3"/>
      <c r="K186" s="6">
        <v>20</v>
      </c>
      <c r="L186" s="3">
        <v>30</v>
      </c>
      <c r="M186" s="6">
        <v>6</v>
      </c>
      <c r="N186" s="3">
        <v>18</v>
      </c>
      <c r="O186" s="6">
        <v>5</v>
      </c>
      <c r="P186" s="91"/>
      <c r="Q186" s="105"/>
      <c r="R186" s="157"/>
      <c r="S186" s="173"/>
    </row>
    <row r="187" spans="1:19" s="23" customFormat="1" ht="49.5" customHeight="1" x14ac:dyDescent="0.3">
      <c r="A187" s="19" t="s">
        <v>246</v>
      </c>
      <c r="B187" s="20"/>
      <c r="C187" s="21"/>
      <c r="D187" s="20"/>
      <c r="E187" s="21"/>
      <c r="F187" s="20" t="s">
        <v>33</v>
      </c>
      <c r="G187" s="21"/>
      <c r="H187" s="20"/>
      <c r="I187" s="21"/>
      <c r="J187" s="20"/>
      <c r="K187" s="21"/>
      <c r="L187" s="20"/>
      <c r="M187" s="21"/>
      <c r="N187" s="20"/>
      <c r="O187" s="21"/>
      <c r="P187" s="89"/>
      <c r="Q187" s="106"/>
      <c r="R187" s="154"/>
      <c r="S187" s="142"/>
    </row>
    <row r="188" spans="1:19" ht="18" customHeight="1" x14ac:dyDescent="0.3">
      <c r="A188" s="16" t="s">
        <v>159</v>
      </c>
      <c r="B188" s="3">
        <v>2</v>
      </c>
      <c r="C188" s="6"/>
      <c r="D188" s="3"/>
      <c r="E188" s="6"/>
      <c r="F188" s="3">
        <v>12</v>
      </c>
      <c r="G188" s="6"/>
      <c r="H188" s="3"/>
      <c r="I188" s="6"/>
      <c r="J188" s="3"/>
      <c r="K188" s="6"/>
      <c r="L188" s="3"/>
      <c r="M188" s="6"/>
      <c r="N188" s="3"/>
      <c r="O188" s="6"/>
      <c r="P188" s="91"/>
      <c r="Q188" s="105"/>
      <c r="R188" s="157"/>
      <c r="S188" s="173"/>
    </row>
    <row r="189" spans="1:19" ht="39" customHeight="1" x14ac:dyDescent="0.3">
      <c r="A189" s="32" t="s">
        <v>257</v>
      </c>
      <c r="B189" s="14"/>
      <c r="C189" s="14"/>
      <c r="D189" s="14"/>
      <c r="E189" s="14"/>
      <c r="F189" s="14"/>
      <c r="G189" s="14"/>
      <c r="H189" s="14"/>
      <c r="I189" s="14"/>
      <c r="J189" s="14"/>
      <c r="K189" s="14"/>
      <c r="L189" s="14"/>
      <c r="M189" s="14"/>
      <c r="N189" s="14"/>
      <c r="O189" s="14"/>
      <c r="P189" s="90"/>
      <c r="Q189" s="90"/>
      <c r="R189" s="168"/>
      <c r="S189" s="168"/>
    </row>
    <row r="190" spans="1:19" ht="18" customHeight="1" x14ac:dyDescent="0.3">
      <c r="A190" s="16" t="s">
        <v>248</v>
      </c>
      <c r="B190" s="3" t="s">
        <v>111</v>
      </c>
      <c r="C190" s="6" t="s">
        <v>41</v>
      </c>
      <c r="D190" s="3" t="s">
        <v>111</v>
      </c>
      <c r="E190" s="6" t="s">
        <v>111</v>
      </c>
      <c r="F190" s="3" t="s">
        <v>111</v>
      </c>
      <c r="G190" s="6" t="s">
        <v>111</v>
      </c>
      <c r="H190" s="3" t="s">
        <v>111</v>
      </c>
      <c r="I190" s="6" t="s">
        <v>111</v>
      </c>
      <c r="J190" s="3" t="s">
        <v>111</v>
      </c>
      <c r="K190" s="6" t="s">
        <v>111</v>
      </c>
      <c r="L190" s="3" t="s">
        <v>41</v>
      </c>
      <c r="M190" s="6" t="s">
        <v>111</v>
      </c>
      <c r="N190" s="3" t="s">
        <v>111</v>
      </c>
      <c r="O190" s="6" t="s">
        <v>111</v>
      </c>
      <c r="P190" s="91" t="s">
        <v>111</v>
      </c>
      <c r="Q190" s="1" t="s">
        <v>111</v>
      </c>
      <c r="R190" s="157"/>
      <c r="S190" s="105" t="s">
        <v>111</v>
      </c>
    </row>
    <row r="191" spans="1:19" ht="18" customHeight="1" x14ac:dyDescent="0.3">
      <c r="A191" s="16" t="s">
        <v>247</v>
      </c>
      <c r="B191" s="3" t="s">
        <v>111</v>
      </c>
      <c r="C191" s="6" t="s">
        <v>41</v>
      </c>
      <c r="D191" s="3" t="s">
        <v>111</v>
      </c>
      <c r="E191" s="6" t="s">
        <v>111</v>
      </c>
      <c r="F191" s="3" t="s">
        <v>111</v>
      </c>
      <c r="G191" s="6" t="s">
        <v>111</v>
      </c>
      <c r="H191" s="3" t="s">
        <v>111</v>
      </c>
      <c r="I191" s="6" t="s">
        <v>41</v>
      </c>
      <c r="J191" s="3" t="s">
        <v>41</v>
      </c>
      <c r="K191" s="6" t="s">
        <v>41</v>
      </c>
      <c r="L191" s="3" t="s">
        <v>41</v>
      </c>
      <c r="M191" s="6" t="s">
        <v>41</v>
      </c>
      <c r="N191" s="3" t="s">
        <v>41</v>
      </c>
      <c r="O191" s="6" t="s">
        <v>41</v>
      </c>
      <c r="P191" s="91" t="s">
        <v>111</v>
      </c>
      <c r="R191" s="157"/>
      <c r="S191" s="173"/>
    </row>
    <row r="192" spans="1:19" ht="18" customHeight="1" x14ac:dyDescent="0.3">
      <c r="A192" s="16" t="s">
        <v>161</v>
      </c>
      <c r="B192" s="3" t="s">
        <v>41</v>
      </c>
      <c r="C192" s="6" t="s">
        <v>111</v>
      </c>
      <c r="D192" s="3" t="s">
        <v>41</v>
      </c>
      <c r="E192" s="6" t="s">
        <v>41</v>
      </c>
      <c r="F192" s="3" t="s">
        <v>41</v>
      </c>
      <c r="G192" s="6" t="s">
        <v>41</v>
      </c>
      <c r="H192" s="3" t="s">
        <v>111</v>
      </c>
      <c r="I192" s="6" t="s">
        <v>111</v>
      </c>
      <c r="J192" s="3" t="s">
        <v>41</v>
      </c>
      <c r="K192" s="6" t="s">
        <v>41</v>
      </c>
      <c r="L192" s="3" t="s">
        <v>111</v>
      </c>
      <c r="M192" s="6" t="s">
        <v>41</v>
      </c>
      <c r="N192" s="3" t="s">
        <v>41</v>
      </c>
      <c r="O192" s="6" t="s">
        <v>41</v>
      </c>
      <c r="P192" s="91" t="s">
        <v>41</v>
      </c>
      <c r="Q192" s="105" t="s">
        <v>111</v>
      </c>
      <c r="R192" s="157"/>
      <c r="S192" s="173"/>
    </row>
    <row r="193" spans="1:19" s="23" customFormat="1" ht="160.5" customHeight="1" x14ac:dyDescent="0.3">
      <c r="A193" s="19" t="s">
        <v>160</v>
      </c>
      <c r="B193" s="20"/>
      <c r="C193" s="21" t="s">
        <v>11</v>
      </c>
      <c r="D193" s="20"/>
      <c r="E193" s="21"/>
      <c r="F193" s="20"/>
      <c r="G193" s="21"/>
      <c r="H193" s="20" t="s">
        <v>45</v>
      </c>
      <c r="I193" s="21" t="s">
        <v>50</v>
      </c>
      <c r="J193" s="20"/>
      <c r="K193" s="21"/>
      <c r="L193" s="20" t="s">
        <v>76</v>
      </c>
      <c r="M193" s="21"/>
      <c r="N193" s="20"/>
      <c r="O193" s="21"/>
      <c r="P193" s="89"/>
      <c r="Q193" s="109" t="s">
        <v>338</v>
      </c>
      <c r="R193" s="154"/>
      <c r="S193" s="142"/>
    </row>
    <row r="194" spans="1:19" s="23" customFormat="1" ht="57.6" x14ac:dyDescent="0.3">
      <c r="A194" s="19" t="s">
        <v>249</v>
      </c>
      <c r="B194" s="20"/>
      <c r="C194" s="21"/>
      <c r="D194" s="20" t="s">
        <v>22</v>
      </c>
      <c r="E194" s="21" t="s">
        <v>30</v>
      </c>
      <c r="F194" s="20"/>
      <c r="G194" s="21"/>
      <c r="H194" s="20"/>
      <c r="I194" s="21"/>
      <c r="J194" s="20"/>
      <c r="K194" s="21"/>
      <c r="L194" s="20"/>
      <c r="M194" s="21"/>
      <c r="N194" s="20" t="s">
        <v>94</v>
      </c>
      <c r="O194" s="21" t="s">
        <v>22</v>
      </c>
      <c r="P194" s="89"/>
      <c r="Q194" s="106"/>
      <c r="R194" s="154"/>
      <c r="S194" s="142"/>
    </row>
    <row r="195" spans="1:19" s="23" customFormat="1" ht="15.6" x14ac:dyDescent="0.3">
      <c r="A195" s="19"/>
      <c r="B195" s="20"/>
      <c r="C195" s="21"/>
      <c r="D195" s="20"/>
      <c r="E195" s="21"/>
      <c r="F195" s="20"/>
      <c r="G195" s="21"/>
      <c r="H195" s="20"/>
      <c r="I195" s="21"/>
      <c r="J195" s="20"/>
      <c r="K195" s="21"/>
      <c r="L195" s="20"/>
      <c r="M195" s="21"/>
      <c r="N195" s="20"/>
      <c r="O195" s="21"/>
      <c r="P195" s="89"/>
      <c r="Q195" s="106"/>
      <c r="R195" s="154"/>
      <c r="S195" s="142"/>
    </row>
    <row r="196" spans="1:19" ht="39" customHeight="1" x14ac:dyDescent="0.3">
      <c r="A196" s="32" t="s">
        <v>181</v>
      </c>
      <c r="B196" s="32"/>
      <c r="C196" s="32"/>
      <c r="D196" s="32"/>
      <c r="E196" s="32"/>
      <c r="F196" s="32"/>
      <c r="G196" s="32"/>
      <c r="H196" s="32"/>
      <c r="I196" s="32"/>
      <c r="J196" s="32"/>
      <c r="K196" s="32"/>
      <c r="L196" s="32"/>
      <c r="M196" s="32"/>
      <c r="N196" s="32"/>
      <c r="O196" s="32"/>
      <c r="P196" s="32"/>
      <c r="Q196" s="32"/>
      <c r="R196" s="32"/>
      <c r="S196" s="32"/>
    </row>
    <row r="197" spans="1:19" s="26" customFormat="1" ht="222" customHeight="1" x14ac:dyDescent="0.3">
      <c r="A197" s="19" t="s">
        <v>285</v>
      </c>
      <c r="B197" s="24"/>
      <c r="C197" s="25" t="s">
        <v>14</v>
      </c>
      <c r="D197" s="140" t="s">
        <v>382</v>
      </c>
      <c r="E197" s="25" t="s">
        <v>29</v>
      </c>
      <c r="F197" s="24" t="s">
        <v>37</v>
      </c>
      <c r="G197" s="25"/>
      <c r="H197" s="24"/>
      <c r="I197" s="25" t="s">
        <v>57</v>
      </c>
      <c r="J197" s="24" t="s">
        <v>67</v>
      </c>
      <c r="K197" s="25" t="s">
        <v>74</v>
      </c>
      <c r="L197" s="24" t="s">
        <v>78</v>
      </c>
      <c r="M197" s="25" t="s">
        <v>85</v>
      </c>
      <c r="N197" s="24" t="s">
        <v>93</v>
      </c>
      <c r="O197" s="25" t="s">
        <v>98</v>
      </c>
      <c r="P197" s="101" t="s">
        <v>107</v>
      </c>
      <c r="R197" s="169"/>
      <c r="S197" s="185" t="s">
        <v>409</v>
      </c>
    </row>
    <row r="198" spans="1:19" ht="39.75" customHeight="1" x14ac:dyDescent="0.3">
      <c r="A198" s="32" t="s">
        <v>258</v>
      </c>
      <c r="B198" s="14"/>
      <c r="C198" s="14"/>
      <c r="D198" s="14"/>
      <c r="E198" s="14"/>
      <c r="F198" s="14"/>
      <c r="G198" s="14"/>
      <c r="H198" s="14"/>
      <c r="I198" s="14"/>
      <c r="J198" s="14"/>
      <c r="K198" s="14"/>
      <c r="L198" s="14"/>
      <c r="M198" s="14"/>
      <c r="N198" s="14"/>
      <c r="O198" s="14"/>
      <c r="P198" s="90"/>
      <c r="Q198" s="90"/>
      <c r="R198" s="168"/>
      <c r="S198" s="168"/>
    </row>
    <row r="199" spans="1:19" ht="18" customHeight="1" x14ac:dyDescent="0.3">
      <c r="A199" s="16" t="s">
        <v>162</v>
      </c>
      <c r="B199" s="3" t="s">
        <v>111</v>
      </c>
      <c r="C199" s="6" t="s">
        <v>111</v>
      </c>
      <c r="D199" s="3" t="s">
        <v>111</v>
      </c>
      <c r="E199" s="6" t="s">
        <v>111</v>
      </c>
      <c r="F199" s="3" t="s">
        <v>111</v>
      </c>
      <c r="G199" s="6" t="s">
        <v>111</v>
      </c>
      <c r="H199" s="3" t="s">
        <v>111</v>
      </c>
      <c r="I199" s="6" t="s">
        <v>111</v>
      </c>
      <c r="J199" s="3" t="s">
        <v>111</v>
      </c>
      <c r="K199" s="6" t="s">
        <v>111</v>
      </c>
      <c r="L199" s="3" t="s">
        <v>111</v>
      </c>
      <c r="M199" s="6" t="s">
        <v>111</v>
      </c>
      <c r="N199" s="3" t="s">
        <v>111</v>
      </c>
      <c r="O199" s="6" t="s">
        <v>111</v>
      </c>
      <c r="P199" s="91" t="s">
        <v>111</v>
      </c>
      <c r="Q199" s="7" t="s">
        <v>111</v>
      </c>
      <c r="R199" s="157" t="s">
        <v>111</v>
      </c>
      <c r="S199" s="105" t="s">
        <v>111</v>
      </c>
    </row>
    <row r="200" spans="1:19" s="23" customFormat="1" ht="43.2" x14ac:dyDescent="0.3">
      <c r="A200" s="30" t="s">
        <v>163</v>
      </c>
      <c r="B200" s="2" t="s">
        <v>5</v>
      </c>
      <c r="C200" s="5"/>
      <c r="D200" s="2" t="s">
        <v>19</v>
      </c>
      <c r="E200" s="5" t="s">
        <v>26</v>
      </c>
      <c r="F200" s="2" t="s">
        <v>34</v>
      </c>
      <c r="G200" s="5" t="s">
        <v>40</v>
      </c>
      <c r="H200" s="2" t="s">
        <v>46</v>
      </c>
      <c r="I200" s="5" t="s">
        <v>51</v>
      </c>
      <c r="J200" s="2" t="s">
        <v>62</v>
      </c>
      <c r="K200" s="5" t="s">
        <v>71</v>
      </c>
      <c r="L200" s="2" t="s">
        <v>75</v>
      </c>
      <c r="M200" s="5" t="s">
        <v>26</v>
      </c>
      <c r="N200" s="2" t="s">
        <v>90</v>
      </c>
      <c r="O200" s="5" t="s">
        <v>96</v>
      </c>
      <c r="P200" s="102" t="s">
        <v>103</v>
      </c>
      <c r="Q200" s="21" t="s">
        <v>336</v>
      </c>
      <c r="R200" s="170" t="s">
        <v>335</v>
      </c>
      <c r="S200" s="172" t="s">
        <v>407</v>
      </c>
    </row>
    <row r="201" spans="1:19" ht="18" customHeight="1" x14ac:dyDescent="0.3">
      <c r="A201" s="17" t="s">
        <v>192</v>
      </c>
      <c r="B201" s="11" t="s">
        <v>194</v>
      </c>
      <c r="C201" s="12" t="s">
        <v>194</v>
      </c>
      <c r="D201" s="11" t="s">
        <v>194</v>
      </c>
      <c r="E201" s="12" t="s">
        <v>195</v>
      </c>
      <c r="F201" s="11" t="s">
        <v>196</v>
      </c>
      <c r="G201" s="12" t="s">
        <v>211</v>
      </c>
      <c r="H201" s="11" t="s">
        <v>198</v>
      </c>
      <c r="I201" s="12" t="s">
        <v>198</v>
      </c>
      <c r="J201" s="44" t="s">
        <v>198</v>
      </c>
      <c r="K201" s="12" t="s">
        <v>198</v>
      </c>
      <c r="L201" s="12" t="s">
        <v>211</v>
      </c>
      <c r="M201" s="12"/>
      <c r="N201" s="11" t="s">
        <v>198</v>
      </c>
      <c r="O201" s="7" t="s">
        <v>197</v>
      </c>
      <c r="P201" s="88" t="s">
        <v>194</v>
      </c>
      <c r="Q201" s="7" t="s">
        <v>194</v>
      </c>
      <c r="R201" s="153" t="s">
        <v>194</v>
      </c>
      <c r="S201" s="105" t="s">
        <v>379</v>
      </c>
    </row>
    <row r="202" spans="1:19" ht="18" customHeight="1" x14ac:dyDescent="0.3">
      <c r="S202" s="147"/>
    </row>
    <row r="203" spans="1:19" ht="18" customHeight="1" x14ac:dyDescent="0.3">
      <c r="S203" s="145"/>
    </row>
    <row r="204" spans="1:19" ht="18" customHeight="1" x14ac:dyDescent="0.3">
      <c r="S204" s="14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70" zoomScaleNormal="70" workbookViewId="0">
      <pane xSplit="1" ySplit="1" topLeftCell="B11" activePane="bottomRight" state="frozen"/>
      <selection pane="topRight" activeCell="B1" sqref="B1"/>
      <selection pane="bottomLeft" activeCell="A2" sqref="A2"/>
      <selection pane="bottomRight" activeCell="A11" sqref="A11"/>
    </sheetView>
  </sheetViews>
  <sheetFormatPr defaultColWidth="9.109375" defaultRowHeight="18" customHeight="1" x14ac:dyDescent="0.3"/>
  <cols>
    <col min="1" max="1" width="84.88671875" style="18" bestFit="1" customWidth="1"/>
    <col min="2" max="3" width="21.109375" style="1" customWidth="1"/>
    <col min="4" max="4" width="17.5546875" style="1" customWidth="1"/>
    <col min="5" max="5" width="17.6640625" style="1" customWidth="1"/>
    <col min="6" max="6" width="21.109375" style="1" customWidth="1"/>
    <col min="7" max="7" width="19.88671875" style="1" customWidth="1"/>
    <col min="8" max="8" width="16.88671875" style="1" customWidth="1"/>
    <col min="9" max="9" width="16.5546875" style="1" customWidth="1"/>
    <col min="10" max="10" width="18.6640625" style="1" customWidth="1"/>
    <col min="11" max="14" width="21.109375" style="1" customWidth="1"/>
    <col min="15" max="15" width="20.44140625" style="1" customWidth="1"/>
    <col min="16" max="19" width="21.109375" style="1" customWidth="1"/>
    <col min="20" max="20" width="14.88671875" style="1" customWidth="1"/>
    <col min="21" max="21" width="13" style="1" customWidth="1"/>
    <col min="22" max="22" width="17.6640625" style="10" customWidth="1"/>
    <col min="23" max="16384" width="9.109375" style="10"/>
  </cols>
  <sheetData>
    <row r="1" spans="1:21" s="13" customFormat="1" ht="52.5" customHeight="1" x14ac:dyDescent="0.3">
      <c r="A1" s="28" t="s">
        <v>108</v>
      </c>
      <c r="B1" s="31" t="s">
        <v>350</v>
      </c>
      <c r="C1" s="31" t="s">
        <v>348</v>
      </c>
      <c r="D1" s="31" t="s">
        <v>355</v>
      </c>
      <c r="E1" s="31" t="s">
        <v>344</v>
      </c>
      <c r="F1" s="31" t="s">
        <v>354</v>
      </c>
      <c r="G1" s="31" t="s">
        <v>343</v>
      </c>
      <c r="H1" s="31" t="s">
        <v>340</v>
      </c>
      <c r="I1" s="31" t="s">
        <v>339</v>
      </c>
      <c r="J1" s="31" t="s">
        <v>342</v>
      </c>
      <c r="K1" s="31" t="s">
        <v>351</v>
      </c>
      <c r="L1" s="31" t="s">
        <v>345</v>
      </c>
      <c r="M1" s="31" t="s">
        <v>353</v>
      </c>
      <c r="N1" s="31" t="s">
        <v>347</v>
      </c>
      <c r="O1" s="31" t="s">
        <v>352</v>
      </c>
      <c r="P1" s="31" t="s">
        <v>346</v>
      </c>
      <c r="Q1" s="110" t="s">
        <v>349</v>
      </c>
      <c r="R1" s="110" t="s">
        <v>341</v>
      </c>
      <c r="S1" s="148" t="s">
        <v>408</v>
      </c>
      <c r="T1" s="57"/>
      <c r="U1" s="57"/>
    </row>
    <row r="2" spans="1:21" ht="23.25" customHeight="1" x14ac:dyDescent="0.25">
      <c r="A2" s="15" t="s">
        <v>109</v>
      </c>
      <c r="B2" s="4" t="s">
        <v>7</v>
      </c>
      <c r="C2" s="7" t="s">
        <v>7</v>
      </c>
      <c r="D2" s="4" t="s">
        <v>7</v>
      </c>
      <c r="E2" s="7" t="s">
        <v>7</v>
      </c>
      <c r="F2" s="4" t="s">
        <v>7</v>
      </c>
      <c r="G2" s="7" t="s">
        <v>7</v>
      </c>
      <c r="H2" s="4"/>
      <c r="I2" s="7" t="s">
        <v>7</v>
      </c>
      <c r="J2" s="4" t="s">
        <v>7</v>
      </c>
      <c r="K2" s="7" t="s">
        <v>7</v>
      </c>
      <c r="L2" s="4" t="s">
        <v>7</v>
      </c>
      <c r="M2" s="7" t="s">
        <v>7</v>
      </c>
      <c r="N2" s="4" t="s">
        <v>7</v>
      </c>
      <c r="O2" s="7" t="s">
        <v>7</v>
      </c>
      <c r="P2" s="9" t="s">
        <v>7</v>
      </c>
      <c r="Q2" s="111" t="s">
        <v>7</v>
      </c>
      <c r="R2" s="112" t="s">
        <v>7</v>
      </c>
      <c r="S2" s="187" t="s">
        <v>7</v>
      </c>
    </row>
    <row r="3" spans="1:21" s="23" customFormat="1" ht="75" customHeight="1" x14ac:dyDescent="0.25">
      <c r="A3" s="19" t="s">
        <v>179</v>
      </c>
      <c r="B3" s="27"/>
      <c r="C3" s="21" t="s">
        <v>15</v>
      </c>
      <c r="D3" s="20" t="s">
        <v>21</v>
      </c>
      <c r="E3" s="141" t="s">
        <v>395</v>
      </c>
      <c r="F3" s="20" t="s">
        <v>41</v>
      </c>
      <c r="G3" s="21" t="s">
        <v>41</v>
      </c>
      <c r="H3" s="20"/>
      <c r="I3" s="21" t="s">
        <v>58</v>
      </c>
      <c r="J3" s="20"/>
      <c r="K3" s="21" t="s">
        <v>41</v>
      </c>
      <c r="L3" s="20" t="s">
        <v>41</v>
      </c>
      <c r="M3" s="21" t="s">
        <v>86</v>
      </c>
      <c r="N3" s="20"/>
      <c r="O3" s="21" t="s">
        <v>99</v>
      </c>
      <c r="P3" s="22"/>
      <c r="Q3" s="114"/>
      <c r="R3" s="113"/>
      <c r="S3" s="188" t="s">
        <v>403</v>
      </c>
      <c r="T3" s="58"/>
      <c r="U3" s="58"/>
    </row>
    <row r="4" spans="1:21" ht="39.75" customHeight="1" x14ac:dyDescent="0.25">
      <c r="A4" s="32" t="s">
        <v>250</v>
      </c>
      <c r="B4" s="14"/>
      <c r="C4" s="14"/>
      <c r="D4" s="14"/>
      <c r="E4" s="14"/>
      <c r="F4" s="14"/>
      <c r="G4" s="14"/>
      <c r="H4" s="14"/>
      <c r="I4" s="14"/>
      <c r="J4" s="14"/>
      <c r="K4" s="14"/>
      <c r="L4" s="14"/>
      <c r="M4" s="14"/>
      <c r="N4" s="14"/>
      <c r="O4" s="14"/>
      <c r="P4" s="14"/>
      <c r="Q4" s="86"/>
      <c r="R4" s="86"/>
      <c r="S4" s="86"/>
    </row>
    <row r="5" spans="1:21" ht="18" customHeight="1" x14ac:dyDescent="0.25">
      <c r="A5" s="16" t="s">
        <v>114</v>
      </c>
      <c r="B5" s="3" t="s">
        <v>111</v>
      </c>
      <c r="C5" s="6" t="s">
        <v>111</v>
      </c>
      <c r="D5" s="3" t="s">
        <v>111</v>
      </c>
      <c r="E5" s="6" t="s">
        <v>111</v>
      </c>
      <c r="F5" s="3" t="s">
        <v>111</v>
      </c>
      <c r="G5" s="6" t="s">
        <v>111</v>
      </c>
      <c r="H5" s="3" t="s">
        <v>111</v>
      </c>
      <c r="I5" s="6" t="s">
        <v>111</v>
      </c>
      <c r="J5" s="3" t="s">
        <v>111</v>
      </c>
      <c r="K5" s="6" t="s">
        <v>111</v>
      </c>
      <c r="L5" s="3" t="s">
        <v>111</v>
      </c>
      <c r="M5" s="6" t="s">
        <v>111</v>
      </c>
      <c r="N5" s="3" t="s">
        <v>111</v>
      </c>
      <c r="O5" s="6" t="s">
        <v>111</v>
      </c>
      <c r="P5" s="8" t="s">
        <v>111</v>
      </c>
      <c r="Q5" s="105" t="s">
        <v>111</v>
      </c>
      <c r="R5" s="91" t="s">
        <v>111</v>
      </c>
      <c r="S5" s="105" t="s">
        <v>404</v>
      </c>
    </row>
    <row r="6" spans="1:21" ht="18" customHeight="1" x14ac:dyDescent="0.25">
      <c r="A6" s="16" t="s">
        <v>110</v>
      </c>
      <c r="B6" s="3">
        <v>5429</v>
      </c>
      <c r="C6" s="6">
        <v>6608</v>
      </c>
      <c r="D6" s="3">
        <v>5000</v>
      </c>
      <c r="E6" s="6">
        <v>3708</v>
      </c>
      <c r="F6" s="3">
        <v>12500</v>
      </c>
      <c r="G6" s="6">
        <v>7000</v>
      </c>
      <c r="H6" s="3">
        <v>7900</v>
      </c>
      <c r="I6" s="6">
        <v>4500</v>
      </c>
      <c r="J6" s="3">
        <v>7500</v>
      </c>
      <c r="K6" s="6">
        <v>5000</v>
      </c>
      <c r="L6" s="3">
        <v>11000</v>
      </c>
      <c r="M6" s="6">
        <v>3500</v>
      </c>
      <c r="N6" s="3">
        <v>1600</v>
      </c>
      <c r="O6" s="6">
        <v>2284</v>
      </c>
      <c r="P6" s="8">
        <v>10800</v>
      </c>
      <c r="Q6" s="105">
        <v>10000</v>
      </c>
      <c r="R6" s="103">
        <v>3000</v>
      </c>
      <c r="S6" s="105">
        <v>1500</v>
      </c>
    </row>
    <row r="7" spans="1:21" ht="18" customHeight="1" x14ac:dyDescent="0.25">
      <c r="A7" s="16" t="s">
        <v>112</v>
      </c>
      <c r="B7" s="3" t="s">
        <v>111</v>
      </c>
      <c r="C7" s="6" t="s">
        <v>111</v>
      </c>
      <c r="D7" s="3" t="s">
        <v>111</v>
      </c>
      <c r="E7" s="6" t="s">
        <v>111</v>
      </c>
      <c r="F7" s="3" t="s">
        <v>111</v>
      </c>
      <c r="G7" s="6" t="s">
        <v>111</v>
      </c>
      <c r="H7" s="3" t="s">
        <v>111</v>
      </c>
      <c r="I7" s="6" t="s">
        <v>111</v>
      </c>
      <c r="J7" s="3" t="s">
        <v>111</v>
      </c>
      <c r="K7" s="6" t="s">
        <v>111</v>
      </c>
      <c r="L7" s="3" t="s">
        <v>111</v>
      </c>
      <c r="M7" s="6" t="s">
        <v>111</v>
      </c>
      <c r="N7" s="3" t="s">
        <v>41</v>
      </c>
      <c r="O7" s="6" t="s">
        <v>41</v>
      </c>
      <c r="P7" s="8" t="s">
        <v>41</v>
      </c>
      <c r="Q7" s="105" t="s">
        <v>111</v>
      </c>
      <c r="R7" s="103"/>
      <c r="S7" s="173"/>
    </row>
    <row r="8" spans="1:21" ht="18" customHeight="1" x14ac:dyDescent="0.25">
      <c r="A8" s="16" t="s">
        <v>113</v>
      </c>
      <c r="B8" s="3">
        <v>5990</v>
      </c>
      <c r="C8" s="6">
        <v>2595</v>
      </c>
      <c r="D8" s="3">
        <v>200</v>
      </c>
      <c r="E8" s="6">
        <v>4538</v>
      </c>
      <c r="F8" s="3">
        <v>300</v>
      </c>
      <c r="G8" s="6">
        <v>500</v>
      </c>
      <c r="H8" s="3">
        <v>7280</v>
      </c>
      <c r="I8" s="6">
        <v>20</v>
      </c>
      <c r="J8" s="3">
        <v>2200</v>
      </c>
      <c r="K8" s="6">
        <v>3000</v>
      </c>
      <c r="L8" s="3">
        <v>12000</v>
      </c>
      <c r="M8" s="6">
        <v>100</v>
      </c>
      <c r="N8" s="3"/>
      <c r="O8" s="6"/>
      <c r="P8" s="8"/>
      <c r="Q8" s="105">
        <v>9767</v>
      </c>
      <c r="R8" s="103"/>
      <c r="S8" s="173"/>
    </row>
    <row r="9" spans="1:21" ht="18" customHeight="1" x14ac:dyDescent="0.25">
      <c r="A9" s="16" t="s">
        <v>115</v>
      </c>
      <c r="B9" s="3" t="s">
        <v>41</v>
      </c>
      <c r="C9" s="6" t="s">
        <v>111</v>
      </c>
      <c r="D9" s="3" t="s">
        <v>111</v>
      </c>
      <c r="E9" s="6" t="s">
        <v>111</v>
      </c>
      <c r="F9" s="3" t="s">
        <v>111</v>
      </c>
      <c r="G9" s="6" t="s">
        <v>111</v>
      </c>
      <c r="H9" s="3" t="s">
        <v>111</v>
      </c>
      <c r="I9" s="6" t="s">
        <v>41</v>
      </c>
      <c r="J9" s="3" t="s">
        <v>41</v>
      </c>
      <c r="K9" s="6" t="s">
        <v>111</v>
      </c>
      <c r="L9" s="3" t="s">
        <v>111</v>
      </c>
      <c r="M9" s="6" t="s">
        <v>111</v>
      </c>
      <c r="N9" s="3" t="s">
        <v>41</v>
      </c>
      <c r="O9" s="6" t="s">
        <v>41</v>
      </c>
      <c r="P9" s="8" t="s">
        <v>41</v>
      </c>
      <c r="Q9" s="105" t="s">
        <v>111</v>
      </c>
      <c r="R9" s="103" t="s">
        <v>41</v>
      </c>
      <c r="S9" s="173"/>
    </row>
    <row r="10" spans="1:21" ht="18" customHeight="1" x14ac:dyDescent="0.25">
      <c r="A10" s="16" t="s">
        <v>116</v>
      </c>
      <c r="B10" s="3"/>
      <c r="C10" s="6">
        <v>29</v>
      </c>
      <c r="D10" s="3">
        <v>900</v>
      </c>
      <c r="E10" s="6">
        <v>12550</v>
      </c>
      <c r="F10" s="3">
        <v>200</v>
      </c>
      <c r="G10" s="6">
        <v>2500</v>
      </c>
      <c r="H10" s="3">
        <v>8850</v>
      </c>
      <c r="I10" s="6"/>
      <c r="J10" s="3"/>
      <c r="K10" s="6">
        <v>25000</v>
      </c>
      <c r="L10" s="3">
        <v>27996</v>
      </c>
      <c r="M10" s="6">
        <v>150</v>
      </c>
      <c r="N10" s="3"/>
      <c r="O10" s="6"/>
      <c r="P10" s="8"/>
      <c r="Q10" s="105">
        <v>4500</v>
      </c>
      <c r="R10" s="103"/>
      <c r="S10" s="173"/>
    </row>
    <row r="11" spans="1:21" ht="18" customHeight="1" x14ac:dyDescent="0.25">
      <c r="A11" s="16" t="s">
        <v>117</v>
      </c>
      <c r="B11" s="3" t="s">
        <v>111</v>
      </c>
      <c r="C11" s="6" t="s">
        <v>111</v>
      </c>
      <c r="D11" s="3" t="s">
        <v>41</v>
      </c>
      <c r="E11" s="6" t="s">
        <v>41</v>
      </c>
      <c r="F11" s="3" t="s">
        <v>111</v>
      </c>
      <c r="G11" s="6" t="s">
        <v>111</v>
      </c>
      <c r="H11" s="3" t="s">
        <v>111</v>
      </c>
      <c r="I11" s="6" t="s">
        <v>41</v>
      </c>
      <c r="J11" s="3" t="s">
        <v>111</v>
      </c>
      <c r="K11" s="6" t="s">
        <v>41</v>
      </c>
      <c r="L11" s="3" t="s">
        <v>111</v>
      </c>
      <c r="M11" s="6" t="s">
        <v>41</v>
      </c>
      <c r="N11" s="3" t="s">
        <v>111</v>
      </c>
      <c r="O11" s="6" t="s">
        <v>111</v>
      </c>
      <c r="P11" s="8" t="s">
        <v>41</v>
      </c>
      <c r="Q11" s="105"/>
      <c r="R11" s="103" t="s">
        <v>111</v>
      </c>
      <c r="S11" s="173"/>
    </row>
    <row r="12" spans="1:21" ht="18" customHeight="1" x14ac:dyDescent="0.25">
      <c r="A12" s="16" t="s">
        <v>118</v>
      </c>
      <c r="B12" s="3">
        <v>371</v>
      </c>
      <c r="C12" s="6">
        <v>150</v>
      </c>
      <c r="D12" s="3"/>
      <c r="E12" s="6"/>
      <c r="F12" s="3">
        <v>100</v>
      </c>
      <c r="G12" s="6">
        <v>250</v>
      </c>
      <c r="H12" s="3">
        <v>1650</v>
      </c>
      <c r="I12" s="6"/>
      <c r="J12" s="3">
        <v>30</v>
      </c>
      <c r="K12" s="6">
        <v>0</v>
      </c>
      <c r="L12" s="3">
        <v>500</v>
      </c>
      <c r="M12" s="6"/>
      <c r="N12" s="3">
        <v>250</v>
      </c>
      <c r="O12" s="6">
        <v>1396</v>
      </c>
      <c r="P12" s="8"/>
      <c r="Q12" s="105"/>
      <c r="R12" s="103">
        <v>5</v>
      </c>
      <c r="S12" s="173"/>
    </row>
    <row r="13" spans="1:21" ht="18" customHeight="1" x14ac:dyDescent="0.25">
      <c r="A13" s="16" t="s">
        <v>120</v>
      </c>
      <c r="B13" s="3" t="s">
        <v>41</v>
      </c>
      <c r="C13" s="6" t="s">
        <v>111</v>
      </c>
      <c r="D13" s="3" t="s">
        <v>41</v>
      </c>
      <c r="E13" s="6" t="s">
        <v>41</v>
      </c>
      <c r="F13" s="3" t="s">
        <v>41</v>
      </c>
      <c r="G13" s="6" t="s">
        <v>41</v>
      </c>
      <c r="H13" s="3" t="s">
        <v>41</v>
      </c>
      <c r="I13" s="6" t="s">
        <v>41</v>
      </c>
      <c r="J13" s="3" t="s">
        <v>41</v>
      </c>
      <c r="K13" s="6" t="s">
        <v>41</v>
      </c>
      <c r="L13" s="3" t="s">
        <v>41</v>
      </c>
      <c r="M13" s="6" t="s">
        <v>41</v>
      </c>
      <c r="N13" s="3" t="s">
        <v>41</v>
      </c>
      <c r="O13" s="6" t="s">
        <v>41</v>
      </c>
      <c r="P13" s="8" t="s">
        <v>41</v>
      </c>
      <c r="Q13" s="105"/>
      <c r="R13" s="103" t="s">
        <v>111</v>
      </c>
      <c r="S13" s="173"/>
    </row>
    <row r="14" spans="1:21" ht="18" customHeight="1" x14ac:dyDescent="0.25">
      <c r="A14" s="15" t="s">
        <v>193</v>
      </c>
      <c r="B14" s="4"/>
      <c r="C14" s="7" t="s">
        <v>12</v>
      </c>
      <c r="D14" s="4"/>
      <c r="E14" s="7"/>
      <c r="F14" s="4"/>
      <c r="G14" s="7"/>
      <c r="H14" s="4"/>
      <c r="I14" s="7"/>
      <c r="J14" s="4"/>
      <c r="K14" s="7"/>
      <c r="L14" s="4"/>
      <c r="M14" s="7"/>
      <c r="N14" s="4"/>
      <c r="O14" s="7"/>
      <c r="P14" s="9"/>
      <c r="Q14" s="105"/>
      <c r="R14" s="103" t="s">
        <v>332</v>
      </c>
      <c r="S14" s="173"/>
    </row>
    <row r="15" spans="1:21" ht="18" customHeight="1" x14ac:dyDescent="0.25">
      <c r="A15" s="16" t="s">
        <v>119</v>
      </c>
      <c r="B15" s="3"/>
      <c r="C15" s="6">
        <v>2443</v>
      </c>
      <c r="D15" s="3"/>
      <c r="E15" s="6"/>
      <c r="F15" s="3"/>
      <c r="G15" s="6"/>
      <c r="H15" s="3"/>
      <c r="I15" s="6"/>
      <c r="J15" s="3"/>
      <c r="K15" s="6"/>
      <c r="L15" s="3"/>
      <c r="M15" s="6"/>
      <c r="N15" s="3"/>
      <c r="O15" s="6"/>
      <c r="P15" s="8"/>
      <c r="Q15" s="105"/>
      <c r="R15" s="103">
        <v>1500</v>
      </c>
      <c r="S15" s="173"/>
    </row>
    <row r="16" spans="1:21" s="35" customFormat="1" ht="18" customHeight="1" x14ac:dyDescent="0.3">
      <c r="A16" s="33" t="s">
        <v>288</v>
      </c>
      <c r="B16" s="34">
        <f>'Final Analysis Anonymised'!B16</f>
        <v>11790</v>
      </c>
      <c r="C16" s="43">
        <f>'Final Analysis Anonymised'!C16</f>
        <v>11825</v>
      </c>
      <c r="D16" s="34">
        <f>'Final Analysis Anonymised'!D16</f>
        <v>6100</v>
      </c>
      <c r="E16" s="43">
        <f>'Final Analysis Anonymised'!E16</f>
        <v>20796</v>
      </c>
      <c r="F16" s="34">
        <f>'Final Analysis Anonymised'!F16</f>
        <v>13100</v>
      </c>
      <c r="G16" s="43">
        <f>'Final Analysis Anonymised'!G16</f>
        <v>10250</v>
      </c>
      <c r="H16" s="34">
        <f>'Final Analysis Anonymised'!H16</f>
        <v>25680</v>
      </c>
      <c r="I16" s="43">
        <f>'Final Analysis Anonymised'!I16</f>
        <v>4520</v>
      </c>
      <c r="J16" s="34">
        <f>'Final Analysis Anonymised'!J16</f>
        <v>9730</v>
      </c>
      <c r="K16" s="43">
        <f>'Final Analysis Anonymised'!K16</f>
        <v>33000</v>
      </c>
      <c r="L16" s="34">
        <f>'Final Analysis Anonymised'!L16</f>
        <v>51496</v>
      </c>
      <c r="M16" s="43">
        <f>'Final Analysis Anonymised'!M16</f>
        <v>3750</v>
      </c>
      <c r="N16" s="34">
        <f>'Final Analysis Anonymised'!N16</f>
        <v>1850</v>
      </c>
      <c r="O16" s="43">
        <f>'Final Analysis Anonymised'!O16</f>
        <v>3680</v>
      </c>
      <c r="P16" s="34">
        <f>'Final Analysis Anonymised'!P16</f>
        <v>10800</v>
      </c>
      <c r="Q16" s="43">
        <f>'Final Analysis Anonymised'!Q16</f>
        <v>24267</v>
      </c>
      <c r="R16" s="92">
        <f>'Final Analysis Anonymised'!R16</f>
        <v>4505</v>
      </c>
      <c r="S16" s="174">
        <f>'Final Analysis Anonymised'!S16</f>
        <v>1500</v>
      </c>
      <c r="T16" s="56"/>
      <c r="U16" s="56"/>
    </row>
    <row r="17" spans="1:22" ht="39" customHeight="1" x14ac:dyDescent="0.25">
      <c r="A17" s="32" t="s">
        <v>299</v>
      </c>
      <c r="B17" s="14"/>
      <c r="C17" s="14"/>
      <c r="D17" s="14"/>
      <c r="E17" s="14"/>
      <c r="F17" s="14"/>
      <c r="G17" s="14"/>
      <c r="H17" s="14"/>
      <c r="I17" s="14"/>
      <c r="J17" s="14"/>
      <c r="K17" s="14"/>
      <c r="L17" s="14"/>
      <c r="M17" s="14"/>
      <c r="N17" s="14"/>
      <c r="O17" s="14"/>
      <c r="P17" s="14"/>
      <c r="Q17" s="14"/>
      <c r="R17" s="14"/>
      <c r="S17" s="14"/>
      <c r="T17" s="60" t="s">
        <v>300</v>
      </c>
      <c r="U17" s="60" t="s">
        <v>301</v>
      </c>
      <c r="V17" s="60" t="s">
        <v>302</v>
      </c>
    </row>
    <row r="18" spans="1:22" s="35" customFormat="1" ht="18" customHeight="1" x14ac:dyDescent="0.3">
      <c r="A18" s="42" t="s">
        <v>289</v>
      </c>
      <c r="B18" s="36">
        <f>'Final Analysis Anonymised'!B40</f>
        <v>2.8</v>
      </c>
      <c r="C18" s="38">
        <f>'Final Analysis Anonymised'!C40</f>
        <v>2.5</v>
      </c>
      <c r="D18" s="36">
        <f>'Final Analysis Anonymised'!D40</f>
        <v>2.6</v>
      </c>
      <c r="E18" s="38">
        <f>'Final Analysis Anonymised'!E40</f>
        <v>1.85</v>
      </c>
      <c r="F18" s="36">
        <f>'Final Analysis Anonymised'!F40</f>
        <v>3.2</v>
      </c>
      <c r="G18" s="38">
        <f>'Final Analysis Anonymised'!G40</f>
        <v>3.5999999999999996</v>
      </c>
      <c r="H18" s="36">
        <f>'Final Analysis Anonymised'!H40</f>
        <v>5.0999999999999996</v>
      </c>
      <c r="I18" s="38">
        <f>'Final Analysis Anonymised'!I40</f>
        <v>1.8</v>
      </c>
      <c r="J18" s="36">
        <f>'Final Analysis Anonymised'!J40</f>
        <v>6.1</v>
      </c>
      <c r="K18" s="39">
        <f>'Final Analysis Anonymised'!K40</f>
        <v>4.25</v>
      </c>
      <c r="L18" s="36">
        <f>'Final Analysis Anonymised'!L40</f>
        <v>4.4000000000000004</v>
      </c>
      <c r="M18" s="38">
        <f>'Final Analysis Anonymised'!M40</f>
        <v>2.1</v>
      </c>
      <c r="N18" s="37">
        <f>'Final Analysis Anonymised'!N40</f>
        <v>1</v>
      </c>
      <c r="O18" s="39">
        <f>'Final Analysis Anonymised'!O40</f>
        <v>1</v>
      </c>
      <c r="P18" s="36">
        <f>'Final Analysis Anonymised'!P40</f>
        <v>4.4000000000000004</v>
      </c>
      <c r="Q18" s="115">
        <f>'Final Analysis Anonymised'!Q40</f>
        <v>5.2</v>
      </c>
      <c r="R18" s="94">
        <f>'Final Analysis Anonymised'!R40</f>
        <v>2.13</v>
      </c>
      <c r="S18" s="150">
        <f>'Final Analysis Anonymised'!S40</f>
        <v>1.2750000000000001</v>
      </c>
      <c r="T18" s="56"/>
      <c r="U18" s="56"/>
    </row>
    <row r="19" spans="1:22" s="35" customFormat="1" ht="18" customHeight="1" x14ac:dyDescent="0.3">
      <c r="A19" s="42" t="s">
        <v>290</v>
      </c>
      <c r="B19" s="36">
        <f>'Final Analysis Anonymised'!B41</f>
        <v>3.9</v>
      </c>
      <c r="C19" s="39">
        <f>'Final Analysis Anonymised'!C41</f>
        <v>4.5</v>
      </c>
      <c r="D19" s="37">
        <f>'Final Analysis Anonymised'!D41</f>
        <v>3.6</v>
      </c>
      <c r="E19" s="39">
        <f>'Final Analysis Anonymised'!E41</f>
        <v>2.15</v>
      </c>
      <c r="F19" s="37">
        <f>'Final Analysis Anonymised'!F41</f>
        <v>4.2</v>
      </c>
      <c r="G19" s="39">
        <f>'Final Analysis Anonymised'!G41</f>
        <v>5.6</v>
      </c>
      <c r="H19" s="37">
        <f>'Final Analysis Anonymised'!H41</f>
        <v>8.6</v>
      </c>
      <c r="I19" s="39">
        <f>'Final Analysis Anonymised'!I41</f>
        <v>2.2999999999999998</v>
      </c>
      <c r="J19" s="37">
        <f>'Final Analysis Anonymised'!J41</f>
        <v>8.35</v>
      </c>
      <c r="K19" s="39">
        <f>'Final Analysis Anonymised'!K41</f>
        <v>4.75</v>
      </c>
      <c r="L19" s="37">
        <f>'Final Analysis Anonymised'!L41</f>
        <v>11.600000000000001</v>
      </c>
      <c r="M19" s="39">
        <f>'Final Analysis Anonymised'!M41</f>
        <v>2.1</v>
      </c>
      <c r="N19" s="37">
        <f>'Final Analysis Anonymised'!N41</f>
        <v>1</v>
      </c>
      <c r="O19" s="39">
        <f>'Final Analysis Anonymised'!O41</f>
        <v>1.8</v>
      </c>
      <c r="P19" s="37">
        <f>'Final Analysis Anonymised'!P41</f>
        <v>7.4</v>
      </c>
      <c r="Q19" s="116">
        <f>'Final Analysis Anonymised'!Q41</f>
        <v>8.1999999999999993</v>
      </c>
      <c r="R19" s="94">
        <f>'Final Analysis Anonymised'!R41</f>
        <v>2.13</v>
      </c>
      <c r="S19" s="150">
        <f>'Final Analysis Anonymised'!S41</f>
        <v>1.2750000000000001</v>
      </c>
      <c r="T19" s="56"/>
      <c r="U19" s="56"/>
    </row>
    <row r="20" spans="1:22" s="35" customFormat="1" ht="18" customHeight="1" x14ac:dyDescent="0.3">
      <c r="A20" s="42" t="s">
        <v>291</v>
      </c>
      <c r="B20" s="40">
        <f>'Final Analysis Anonymised'!B42</f>
        <v>4210.7142857142862</v>
      </c>
      <c r="C20" s="41">
        <f>'Final Analysis Anonymised'!C42</f>
        <v>4730</v>
      </c>
      <c r="D20" s="40">
        <f>'Final Analysis Anonymised'!D42</f>
        <v>2346.1538461538462</v>
      </c>
      <c r="E20" s="41">
        <f>'Final Analysis Anonymised'!E42</f>
        <v>11241.08108108108</v>
      </c>
      <c r="F20" s="40">
        <f>'Final Analysis Anonymised'!F42</f>
        <v>4093.75</v>
      </c>
      <c r="G20" s="41">
        <f>'Final Analysis Anonymised'!G42</f>
        <v>2847.2222222222226</v>
      </c>
      <c r="H20" s="40">
        <f>'Final Analysis Anonymised'!H42</f>
        <v>5035.2941176470595</v>
      </c>
      <c r="I20" s="41">
        <f>'Final Analysis Anonymised'!I42</f>
        <v>2511.1111111111109</v>
      </c>
      <c r="J20" s="40">
        <f>'Final Analysis Anonymised'!J42</f>
        <v>1595.0819672131149</v>
      </c>
      <c r="K20" s="41">
        <f>'Final Analysis Anonymised'!K42</f>
        <v>7764.7058823529414</v>
      </c>
      <c r="L20" s="40">
        <f>'Final Analysis Anonymised'!L42</f>
        <v>11703.636363636362</v>
      </c>
      <c r="M20" s="41">
        <f>'Final Analysis Anonymised'!M42</f>
        <v>1785.7142857142856</v>
      </c>
      <c r="N20" s="40">
        <f>'Final Analysis Anonymised'!N42</f>
        <v>1850</v>
      </c>
      <c r="O20" s="41">
        <f>'Final Analysis Anonymised'!O42</f>
        <v>3680</v>
      </c>
      <c r="P20" s="40">
        <f>'Final Analysis Anonymised'!P42</f>
        <v>2454.5454545454545</v>
      </c>
      <c r="Q20" s="117">
        <f>'Final Analysis Anonymised'!Q42</f>
        <v>4666.7307692307695</v>
      </c>
      <c r="R20" s="95">
        <f>'Final Analysis Anonymised'!R42</f>
        <v>2115.0234741784038</v>
      </c>
      <c r="S20" s="189">
        <f>'Final Analysis Anonymised'!S42</f>
        <v>1176.4705882352939</v>
      </c>
      <c r="T20" s="56"/>
      <c r="U20" s="56"/>
    </row>
    <row r="21" spans="1:22" s="35" customFormat="1" ht="18" customHeight="1" x14ac:dyDescent="0.3">
      <c r="A21" s="42" t="s">
        <v>292</v>
      </c>
      <c r="B21" s="40">
        <f>'Final Analysis Anonymised'!B43</f>
        <v>3023.0769230769233</v>
      </c>
      <c r="C21" s="41">
        <f>'Final Analysis Anonymised'!C43</f>
        <v>2627.7777777777778</v>
      </c>
      <c r="D21" s="40">
        <f>'Final Analysis Anonymised'!D43</f>
        <v>1694.4444444444443</v>
      </c>
      <c r="E21" s="41">
        <f>'Final Analysis Anonymised'!E43</f>
        <v>9672.5581395348836</v>
      </c>
      <c r="F21" s="40">
        <f>'Final Analysis Anonymised'!F43</f>
        <v>3119.0476190476188</v>
      </c>
      <c r="G21" s="41">
        <f>'Final Analysis Anonymised'!G43</f>
        <v>1830.3571428571429</v>
      </c>
      <c r="H21" s="40">
        <f>'Final Analysis Anonymised'!H43</f>
        <v>2986.046511627907</v>
      </c>
      <c r="I21" s="41">
        <f>'Final Analysis Anonymised'!I43</f>
        <v>1965.217391304348</v>
      </c>
      <c r="J21" s="40">
        <f>'Final Analysis Anonymised'!J43</f>
        <v>1165.2694610778444</v>
      </c>
      <c r="K21" s="41">
        <f>'Final Analysis Anonymised'!K43</f>
        <v>6947.3684210526317</v>
      </c>
      <c r="L21" s="40">
        <f>'Final Analysis Anonymised'!L43</f>
        <v>4439.3103448275861</v>
      </c>
      <c r="M21" s="41">
        <f>'Final Analysis Anonymised'!M43</f>
        <v>1785.7142857142856</v>
      </c>
      <c r="N21" s="40">
        <f>'Final Analysis Anonymised'!N43</f>
        <v>1850</v>
      </c>
      <c r="O21" s="41">
        <f>'Final Analysis Anonymised'!O43</f>
        <v>2044.4444444444443</v>
      </c>
      <c r="P21" s="40">
        <f>'Final Analysis Anonymised'!P43</f>
        <v>1459.4594594594594</v>
      </c>
      <c r="Q21" s="117">
        <f>'Final Analysis Anonymised'!Q43</f>
        <v>2959.3902439024391</v>
      </c>
      <c r="R21" s="95">
        <f>'Final Analysis Anonymised'!R43</f>
        <v>2115.0234741784038</v>
      </c>
      <c r="S21" s="189">
        <f>'Final Analysis Anonymised'!S43</f>
        <v>1176.4705882352939</v>
      </c>
      <c r="T21" s="56"/>
      <c r="U21" s="56"/>
    </row>
    <row r="22" spans="1:22" s="35" customFormat="1" ht="18" customHeight="1" x14ac:dyDescent="0.3">
      <c r="A22" s="53" t="s">
        <v>293</v>
      </c>
      <c r="B22" s="40"/>
      <c r="C22" s="41"/>
      <c r="D22" s="40"/>
      <c r="E22" s="41"/>
      <c r="F22" s="40"/>
      <c r="G22" s="41"/>
      <c r="H22" s="40"/>
      <c r="I22" s="41"/>
      <c r="J22" s="40"/>
      <c r="K22" s="41"/>
      <c r="L22" s="40"/>
      <c r="M22" s="41"/>
      <c r="N22" s="40"/>
      <c r="O22" s="41"/>
      <c r="P22" s="40"/>
      <c r="Q22" s="117"/>
      <c r="R22" s="95"/>
      <c r="S22" s="189"/>
      <c r="T22" s="56"/>
      <c r="U22" s="56"/>
    </row>
    <row r="23" spans="1:22" s="35" customFormat="1" ht="18" customHeight="1" x14ac:dyDescent="0.3">
      <c r="A23" s="52" t="s">
        <v>294</v>
      </c>
      <c r="B23" s="54">
        <f>'Final Analysis Anonymised'!B45</f>
        <v>0.16115351993214588</v>
      </c>
      <c r="C23" s="51">
        <f>'Final Analysis Anonymised'!C45</f>
        <v>0.1945031712473573</v>
      </c>
      <c r="D23" s="50">
        <f>'Final Analysis Anonymised'!D45</f>
        <v>0.4098360655737705</v>
      </c>
      <c r="E23" s="51">
        <f>'Final Analysis Anonymised'!E45</f>
        <v>7.6937872667820748E-2</v>
      </c>
      <c r="F23" s="50">
        <f>'Final Analysis Anonymised'!F45</f>
        <v>0.22900763358778625</v>
      </c>
      <c r="G23" s="51">
        <f>'Final Analysis Anonymised'!G45</f>
        <v>0.32195121951219513</v>
      </c>
      <c r="H23" s="50">
        <f>'Final Analysis Anonymised'!H45</f>
        <v>0.14797507788161993</v>
      </c>
      <c r="I23" s="51">
        <f>'Final Analysis Anonymised'!I45</f>
        <v>0.33185840707964603</v>
      </c>
      <c r="J23" s="50">
        <f>'Final Analysis Anonymised'!J45</f>
        <v>0.3083247687564234</v>
      </c>
      <c r="K23" s="51">
        <f>'Final Analysis Anonymised'!K45</f>
        <v>9.8484848484848481E-2</v>
      </c>
      <c r="L23" s="50">
        <f>'Final Analysis Anonymised'!L45</f>
        <v>5.8256951996271553E-2</v>
      </c>
      <c r="M23" s="51">
        <f>'Final Analysis Anonymised'!M45</f>
        <v>0.53333333333333333</v>
      </c>
      <c r="N23" s="50">
        <f>'Final Analysis Anonymised'!N45</f>
        <v>0.54054054054054046</v>
      </c>
      <c r="O23" s="51">
        <f>'Final Analysis Anonymised'!O45</f>
        <v>0.27173913043478259</v>
      </c>
      <c r="P23" s="50">
        <f>'Final Analysis Anonymised'!P45</f>
        <v>0.37037037037037035</v>
      </c>
      <c r="Q23" s="118">
        <f>'Final Analysis Anonymised'!Q45</f>
        <v>0.1895578357440145</v>
      </c>
      <c r="R23" s="96">
        <f>'Final Analysis Anonymised'!R45</f>
        <v>0.44395116537180912</v>
      </c>
      <c r="S23" s="151">
        <f>'Final Analysis Anonymised'!S45</f>
        <v>0.73333333333333339</v>
      </c>
      <c r="T23" s="59">
        <f>AVERAGE(B23:S23)</f>
        <v>0.30117306921378156</v>
      </c>
      <c r="U23" s="56">
        <v>1</v>
      </c>
    </row>
    <row r="24" spans="1:22" s="35" customFormat="1" ht="18" customHeight="1" x14ac:dyDescent="0.3">
      <c r="A24" s="52" t="s">
        <v>295</v>
      </c>
      <c r="B24" s="54">
        <f>'Final Analysis Anonymised'!B46</f>
        <v>1.2722646310432573E-2</v>
      </c>
      <c r="C24" s="51">
        <f>'Final Analysis Anonymised'!C46</f>
        <v>1.6913319238900635E-2</v>
      </c>
      <c r="D24" s="50">
        <f>'Final Analysis Anonymised'!D46</f>
        <v>1.6393442622950821E-2</v>
      </c>
      <c r="E24" s="51">
        <f>'Final Analysis Anonymised'!E46</f>
        <v>2.4043085208693984E-3</v>
      </c>
      <c r="F24" s="50">
        <f>'Final Analysis Anonymised'!F46</f>
        <v>7.6335877862595426E-3</v>
      </c>
      <c r="G24" s="51">
        <f>'Final Analysis Anonymised'!G46</f>
        <v>2.9268292682926828E-2</v>
      </c>
      <c r="H24" s="50">
        <f>'Final Analysis Anonymised'!H46</f>
        <v>3.1152647975077885E-2</v>
      </c>
      <c r="I24" s="51">
        <f>'Final Analysis Anonymised'!I46</f>
        <v>1.1061946902654869E-2</v>
      </c>
      <c r="J24" s="50">
        <f>'Final Analysis Anonymised'!J46</f>
        <v>0.11305241521068859</v>
      </c>
      <c r="K24" s="51">
        <f>'Final Analysis Anonymised'!K46</f>
        <v>3.0303030303030304E-2</v>
      </c>
      <c r="L24" s="50">
        <f>'Final Analysis Anonymised'!L46</f>
        <v>1.9418983998757185E-2</v>
      </c>
      <c r="M24" s="51">
        <f>'Final Analysis Anonymised'!M46</f>
        <v>2.6666666666666668E-2</v>
      </c>
      <c r="N24" s="50">
        <f>'Final Analysis Anonymised'!N46</f>
        <v>0</v>
      </c>
      <c r="O24" s="51">
        <f>'Final Analysis Anonymised'!O46</f>
        <v>0</v>
      </c>
      <c r="P24" s="50">
        <f>'Final Analysis Anonymised'!P46</f>
        <v>1.8518518518518517E-2</v>
      </c>
      <c r="Q24" s="118">
        <f>'Final Analysis Anonymised'!Q46</f>
        <v>2.4724935097045368E-2</v>
      </c>
      <c r="R24" s="96">
        <f>'Final Analysis Anonymised'!R46</f>
        <v>0</v>
      </c>
      <c r="S24" s="151">
        <f>'Final Analysis Anonymised'!S46</f>
        <v>4.9999999999999996E-2</v>
      </c>
      <c r="T24" s="59">
        <f t="shared" ref="T24:T25" si="0">AVERAGE(B24:S24)</f>
        <v>2.2790818990821065E-2</v>
      </c>
      <c r="U24" s="59">
        <f>T24/T23</f>
        <v>7.5673495808629115E-2</v>
      </c>
    </row>
    <row r="25" spans="1:22" s="35" customFormat="1" ht="18" customHeight="1" x14ac:dyDescent="0.3">
      <c r="A25" s="52" t="s">
        <v>296</v>
      </c>
      <c r="B25" s="54">
        <f>'Final Analysis Anonymised'!B47</f>
        <v>9.3299406276505528E-2</v>
      </c>
      <c r="C25" s="51">
        <f>'Final Analysis Anonymised'!C47</f>
        <v>0.16913319238900634</v>
      </c>
      <c r="D25" s="50">
        <f>'Final Analysis Anonymised'!D47</f>
        <v>0.16393442622950821</v>
      </c>
      <c r="E25" s="51">
        <f>'Final Analysis Anonymised'!E47</f>
        <v>1.4425851125216388E-2</v>
      </c>
      <c r="F25" s="50">
        <f>'Final Analysis Anonymised'!F47</f>
        <v>7.6335877862595422E-2</v>
      </c>
      <c r="G25" s="51">
        <f>'Final Analysis Anonymised'!G47</f>
        <v>0.1951219512195122</v>
      </c>
      <c r="H25" s="50">
        <f>'Final Analysis Anonymised'!H47</f>
        <v>0.13629283489096575</v>
      </c>
      <c r="I25" s="51">
        <f>'Final Analysis Anonymised'!I47</f>
        <v>0.11061946902654868</v>
      </c>
      <c r="J25" s="50">
        <f>'Final Analysis Anonymised'!J47</f>
        <v>0.23124357656731756</v>
      </c>
      <c r="K25" s="51">
        <f>'Final Analysis Anonymised'!K47</f>
        <v>1.5151515151515152E-2</v>
      </c>
      <c r="L25" s="50">
        <f>'Final Analysis Anonymised'!L47</f>
        <v>0.13981668479105172</v>
      </c>
      <c r="M25" s="51">
        <f>'Final Analysis Anonymised'!M47</f>
        <v>0</v>
      </c>
      <c r="N25" s="50">
        <f>'Final Analysis Anonymised'!N47</f>
        <v>0</v>
      </c>
      <c r="O25" s="51">
        <f>'Final Analysis Anonymised'!O47</f>
        <v>0.21739130434782608</v>
      </c>
      <c r="P25" s="50">
        <f>'Final Analysis Anonymised'!P47</f>
        <v>0.27777777777777773</v>
      </c>
      <c r="Q25" s="119">
        <f>'Final Analysis Anonymised'!Q47</f>
        <v>0.12362467548522685</v>
      </c>
      <c r="R25" s="96">
        <f>'Final Analysis Anonymised'!R47</f>
        <v>0</v>
      </c>
      <c r="S25" s="151">
        <f>'Final Analysis Anonymised'!S47</f>
        <v>0</v>
      </c>
      <c r="T25" s="59">
        <f t="shared" si="0"/>
        <v>0.10912047461892077</v>
      </c>
      <c r="U25" s="59">
        <f>T25/T23</f>
        <v>0.36231816776905718</v>
      </c>
    </row>
    <row r="26" spans="1:22" ht="39.75" customHeight="1" x14ac:dyDescent="0.25">
      <c r="A26" s="32" t="s">
        <v>304</v>
      </c>
      <c r="B26" s="14"/>
      <c r="C26" s="14"/>
      <c r="D26" s="14"/>
      <c r="E26" s="14"/>
      <c r="F26" s="14"/>
      <c r="G26" s="14"/>
      <c r="H26" s="14"/>
      <c r="I26" s="14"/>
      <c r="J26" s="14"/>
      <c r="K26" s="14"/>
      <c r="L26" s="14"/>
      <c r="M26" s="14"/>
      <c r="N26" s="14"/>
      <c r="O26" s="14"/>
      <c r="P26" s="14"/>
      <c r="Q26" s="14"/>
      <c r="R26" s="86"/>
      <c r="S26" s="86"/>
      <c r="T26" s="61"/>
      <c r="U26" s="61"/>
      <c r="V26" s="61"/>
    </row>
    <row r="27" spans="1:22" ht="18" customHeight="1" x14ac:dyDescent="0.25">
      <c r="A27" s="53" t="s">
        <v>297</v>
      </c>
      <c r="B27" s="3"/>
      <c r="C27" s="6"/>
      <c r="D27" s="3"/>
      <c r="E27" s="6"/>
      <c r="F27" s="3"/>
      <c r="G27" s="6"/>
      <c r="H27" s="3"/>
      <c r="I27" s="6"/>
      <c r="J27" s="3"/>
      <c r="K27" s="6"/>
      <c r="L27" s="3"/>
      <c r="M27" s="6"/>
      <c r="N27" s="3"/>
      <c r="O27" s="6"/>
      <c r="P27" s="3"/>
      <c r="Q27" s="116"/>
      <c r="R27" s="93"/>
      <c r="S27" s="149"/>
    </row>
    <row r="28" spans="1:22" ht="18" customHeight="1" x14ac:dyDescent="0.25">
      <c r="A28" s="53" t="s">
        <v>298</v>
      </c>
      <c r="B28" s="55">
        <v>1564.5</v>
      </c>
      <c r="C28" s="6">
        <v>319</v>
      </c>
      <c r="D28" s="3">
        <v>1416</v>
      </c>
      <c r="E28" s="6">
        <v>152</v>
      </c>
      <c r="F28" s="3"/>
      <c r="G28" s="6">
        <v>475</v>
      </c>
      <c r="H28" s="3"/>
      <c r="I28" s="6"/>
      <c r="J28" s="3"/>
      <c r="K28" s="6">
        <v>-2190</v>
      </c>
      <c r="L28" s="3">
        <v>1729.8000000000004</v>
      </c>
      <c r="M28" s="6"/>
      <c r="N28" s="3"/>
      <c r="O28" s="6"/>
      <c r="P28" s="3"/>
      <c r="Q28" s="117"/>
      <c r="R28" s="94"/>
      <c r="S28" s="150"/>
    </row>
    <row r="29" spans="1:22" ht="18" customHeight="1" x14ac:dyDescent="0.3">
      <c r="A29" s="52" t="s">
        <v>362</v>
      </c>
      <c r="B29" s="50">
        <f>'Final Analysis Anonymised'!B79</f>
        <v>0.14227413980306264</v>
      </c>
      <c r="C29" s="51">
        <f>'Final Analysis Anonymised'!C79</f>
        <v>0.18939393939393936</v>
      </c>
      <c r="D29" s="50">
        <f>'Final Analysis Anonymised'!D79</f>
        <v>0.33262373602980311</v>
      </c>
      <c r="E29" s="51">
        <f>'Final Analysis Anonymised'!E79</f>
        <v>7.6379606645025785E-2</v>
      </c>
      <c r="F29" s="50">
        <f>'Final Analysis Anonymised'!F79</f>
        <v>0.22900763358778625</v>
      </c>
      <c r="G29" s="51">
        <f>'Final Analysis Anonymised'!G79</f>
        <v>0.30769230769230771</v>
      </c>
      <c r="H29" s="50">
        <f>'Final Analysis Anonymised'!H79</f>
        <v>0.14797507788161993</v>
      </c>
      <c r="I29" s="51">
        <f>'Final Analysis Anonymised'!I79</f>
        <v>0.33185840707964603</v>
      </c>
      <c r="J29" s="50">
        <f>'Final Analysis Anonymised'!J79</f>
        <v>0.3083247687564234</v>
      </c>
      <c r="K29" s="51">
        <f>'Final Analysis Anonymised'!K79</f>
        <v>0.10548523206751055</v>
      </c>
      <c r="L29" s="50">
        <f>'Final Analysis Anonymised'!L79</f>
        <v>5.6363643195593116E-2</v>
      </c>
      <c r="M29" s="51">
        <f>'Final Analysis Anonymised'!M79</f>
        <v>0.53333333333333333</v>
      </c>
      <c r="N29" s="50">
        <f>'Final Analysis Anonymised'!N79</f>
        <v>0.54054054054054046</v>
      </c>
      <c r="O29" s="51">
        <f>'Final Analysis Anonymised'!O79</f>
        <v>0.27173913043478259</v>
      </c>
      <c r="P29" s="50">
        <f>'Final Analysis Anonymised'!P79</f>
        <v>0.37037037037037035</v>
      </c>
      <c r="Q29" s="118">
        <f>'Final Analysis Anonymised'!Q79</f>
        <v>0.1895578357440145</v>
      </c>
      <c r="R29" s="96">
        <f>'Final Analysis Anonymised'!R79</f>
        <v>0.44395116537180912</v>
      </c>
      <c r="S29" s="151">
        <f>'Final Analysis Anonymised'!S79</f>
        <v>0.73333333333333339</v>
      </c>
      <c r="T29" s="59">
        <f>AVERAGE(B29:S29)</f>
        <v>0.29501134451449451</v>
      </c>
      <c r="U29" s="59">
        <v>1</v>
      </c>
      <c r="V29" s="59">
        <v>1</v>
      </c>
    </row>
    <row r="30" spans="1:22" ht="18" customHeight="1" x14ac:dyDescent="0.3">
      <c r="A30" s="52" t="s">
        <v>363</v>
      </c>
      <c r="B30" s="50">
        <f>'Final Analysis Anonymised'!B80</f>
        <v>1.1232168931820736E-2</v>
      </c>
      <c r="C30" s="51">
        <f>'Final Analysis Anonymised'!C80</f>
        <v>1.6469038208168644E-2</v>
      </c>
      <c r="D30" s="50">
        <f>'Final Analysis Anonymised'!D80</f>
        <v>1.3304949441192124E-2</v>
      </c>
      <c r="E30" s="51">
        <f>'Final Analysis Anonymised'!E80</f>
        <v>2.3868627076570558E-3</v>
      </c>
      <c r="F30" s="50">
        <f>'Final Analysis Anonymised'!F80</f>
        <v>7.6335877862595426E-3</v>
      </c>
      <c r="G30" s="51">
        <f>'Final Analysis Anonymised'!G80</f>
        <v>2.7972027972027972E-2</v>
      </c>
      <c r="H30" s="50">
        <f>'Final Analysis Anonymised'!H80</f>
        <v>3.1152647975077885E-2</v>
      </c>
      <c r="I30" s="51">
        <f>'Final Analysis Anonymised'!I80</f>
        <v>1.1061946902654869E-2</v>
      </c>
      <c r="J30" s="50">
        <f>'Final Analysis Anonymised'!J80</f>
        <v>0.11305241521068859</v>
      </c>
      <c r="K30" s="51">
        <f>'Final Analysis Anonymised'!K80</f>
        <v>3.2456994482310937E-2</v>
      </c>
      <c r="L30" s="50">
        <f>'Final Analysis Anonymised'!L80</f>
        <v>1.8787881065197704E-2</v>
      </c>
      <c r="M30" s="51">
        <f>'Final Analysis Anonymised'!M80</f>
        <v>2.6666666666666668E-2</v>
      </c>
      <c r="N30" s="50">
        <f>'Final Analysis Anonymised'!N80</f>
        <v>0</v>
      </c>
      <c r="O30" s="51">
        <f>'Final Analysis Anonymised'!O80</f>
        <v>0</v>
      </c>
      <c r="P30" s="50">
        <f>'Final Analysis Anonymised'!P80</f>
        <v>1.8518518518518517E-2</v>
      </c>
      <c r="Q30" s="118">
        <f>'Final Analysis Anonymised'!Q80</f>
        <v>2.4724935097045368E-2</v>
      </c>
      <c r="R30" s="96">
        <f>'Final Analysis Anonymised'!R80</f>
        <v>0</v>
      </c>
      <c r="S30" s="151">
        <f>'Final Analysis Anonymised'!S80</f>
        <v>4.9999999999999996E-2</v>
      </c>
      <c r="T30" s="59">
        <f t="shared" ref="T30:T31" si="1">AVERAGE(B30:S30)</f>
        <v>2.2523368942515925E-2</v>
      </c>
      <c r="U30" s="59">
        <f>T30/T29</f>
        <v>7.6347467178196279E-2</v>
      </c>
      <c r="V30" s="59">
        <v>0.25</v>
      </c>
    </row>
    <row r="31" spans="1:22" ht="18" customHeight="1" x14ac:dyDescent="0.35">
      <c r="A31" s="52" t="s">
        <v>364</v>
      </c>
      <c r="B31" s="50">
        <f>'Final Analysis Anonymised'!B81</f>
        <v>8.2369238833352065E-2</v>
      </c>
      <c r="C31" s="51">
        <f>'Final Analysis Anonymised'!C81</f>
        <v>0.16469038208168643</v>
      </c>
      <c r="D31" s="50">
        <f>'Final Analysis Anonymised'!D81</f>
        <v>0.13304949441192124</v>
      </c>
      <c r="E31" s="51">
        <f>'Final Analysis Anonymised'!E81</f>
        <v>1.4321176245942332E-2</v>
      </c>
      <c r="F31" s="50">
        <f>'Final Analysis Anonymised'!F81</f>
        <v>7.6335877862595422E-2</v>
      </c>
      <c r="G31" s="51">
        <f>'Final Analysis Anonymised'!G81</f>
        <v>0.18648018648018649</v>
      </c>
      <c r="H31" s="50">
        <f>'Final Analysis Anonymised'!H81</f>
        <v>0.13629283489096575</v>
      </c>
      <c r="I31" s="51">
        <f>'Final Analysis Anonymised'!I81</f>
        <v>0.11061946902654868</v>
      </c>
      <c r="J31" s="50">
        <f>'Final Analysis Anonymised'!J81</f>
        <v>0.23124357656731756</v>
      </c>
      <c r="K31" s="51">
        <f>'Final Analysis Anonymised'!K81</f>
        <v>1.6228497241155469E-2</v>
      </c>
      <c r="L31" s="50">
        <f>'Final Analysis Anonymised'!L81</f>
        <v>0.13527274366942349</v>
      </c>
      <c r="M31" s="51">
        <f>'Final Analysis Anonymised'!M81</f>
        <v>0</v>
      </c>
      <c r="N31" s="50">
        <f>'Final Analysis Anonymised'!N81</f>
        <v>0</v>
      </c>
      <c r="O31" s="51">
        <f>'Final Analysis Anonymised'!O81</f>
        <v>0.21739130434782608</v>
      </c>
      <c r="P31" s="50">
        <f>'Final Analysis Anonymised'!P81</f>
        <v>0.27777777777777773</v>
      </c>
      <c r="Q31" s="118">
        <f>'Final Analysis Anonymised'!Q81</f>
        <v>0.12362467548522685</v>
      </c>
      <c r="R31" s="96">
        <f>'Final Analysis Anonymised'!R81</f>
        <v>0</v>
      </c>
      <c r="S31" s="151">
        <f>'Final Analysis Anonymised'!S81</f>
        <v>0</v>
      </c>
      <c r="T31" s="59">
        <f t="shared" si="1"/>
        <v>0.10587206860677364</v>
      </c>
      <c r="U31" s="59">
        <f>T31/T29</f>
        <v>0.35887456728489275</v>
      </c>
      <c r="V31" s="59">
        <v>0.5</v>
      </c>
    </row>
    <row r="32" spans="1:22" ht="13.5" customHeight="1" x14ac:dyDescent="0.3">
      <c r="A32" s="125" t="s">
        <v>359</v>
      </c>
      <c r="B32" s="1">
        <v>1</v>
      </c>
      <c r="C32" s="1">
        <v>1</v>
      </c>
      <c r="D32" s="1">
        <v>1</v>
      </c>
      <c r="E32" s="1">
        <v>1</v>
      </c>
      <c r="F32" s="1">
        <v>1</v>
      </c>
      <c r="G32" s="1">
        <v>1</v>
      </c>
      <c r="H32" s="1">
        <v>1</v>
      </c>
      <c r="I32" s="1">
        <v>1</v>
      </c>
      <c r="J32" s="1">
        <v>1</v>
      </c>
      <c r="K32" s="1">
        <v>1</v>
      </c>
      <c r="L32" s="1">
        <v>1</v>
      </c>
      <c r="M32" s="1">
        <v>1</v>
      </c>
      <c r="N32" s="1">
        <v>1</v>
      </c>
      <c r="O32" s="1">
        <v>1</v>
      </c>
      <c r="P32" s="1">
        <v>1</v>
      </c>
      <c r="Q32" s="1">
        <v>1</v>
      </c>
      <c r="R32" s="1">
        <v>1</v>
      </c>
      <c r="S32" s="1">
        <v>1</v>
      </c>
    </row>
    <row r="33" spans="1:21" ht="13.5" customHeight="1" x14ac:dyDescent="0.3">
      <c r="A33" s="125" t="s">
        <v>360</v>
      </c>
      <c r="B33" s="1">
        <v>0.25</v>
      </c>
      <c r="C33" s="1">
        <v>0.25</v>
      </c>
      <c r="D33" s="1">
        <v>0.25</v>
      </c>
      <c r="E33" s="1">
        <v>0.25</v>
      </c>
      <c r="F33" s="1">
        <v>0.25</v>
      </c>
      <c r="G33" s="1">
        <v>0.25</v>
      </c>
      <c r="H33" s="1">
        <v>0.25</v>
      </c>
      <c r="I33" s="1">
        <v>0.25</v>
      </c>
      <c r="J33" s="1">
        <v>0.25</v>
      </c>
      <c r="K33" s="1">
        <v>0.25</v>
      </c>
      <c r="L33" s="1">
        <v>0.25</v>
      </c>
      <c r="M33" s="1">
        <v>0.25</v>
      </c>
      <c r="N33" s="1">
        <v>0.25</v>
      </c>
      <c r="O33" s="1">
        <v>0.25</v>
      </c>
      <c r="P33" s="1">
        <v>0.25</v>
      </c>
      <c r="Q33" s="1">
        <v>0.25</v>
      </c>
      <c r="R33" s="1">
        <v>0.25</v>
      </c>
      <c r="S33" s="1">
        <v>0.25</v>
      </c>
    </row>
    <row r="34" spans="1:21" ht="13.5" customHeight="1" x14ac:dyDescent="0.3">
      <c r="A34" s="125" t="s">
        <v>361</v>
      </c>
      <c r="B34" s="1">
        <v>0.5</v>
      </c>
      <c r="C34" s="1">
        <v>0.5</v>
      </c>
      <c r="D34" s="1">
        <v>0.5</v>
      </c>
      <c r="E34" s="1">
        <v>0.5</v>
      </c>
      <c r="F34" s="1">
        <v>0.5</v>
      </c>
      <c r="G34" s="1">
        <v>0.5</v>
      </c>
      <c r="H34" s="1">
        <v>0.5</v>
      </c>
      <c r="I34" s="1">
        <v>0.5</v>
      </c>
      <c r="J34" s="1">
        <v>0.5</v>
      </c>
      <c r="K34" s="1">
        <v>0.5</v>
      </c>
      <c r="L34" s="1">
        <v>0.5</v>
      </c>
      <c r="M34" s="1">
        <v>0.5</v>
      </c>
      <c r="N34" s="1">
        <v>0.5</v>
      </c>
      <c r="O34" s="1">
        <v>0.5</v>
      </c>
      <c r="P34" s="1">
        <v>0.5</v>
      </c>
      <c r="Q34" s="1">
        <v>0.5</v>
      </c>
      <c r="R34" s="1">
        <v>0.5</v>
      </c>
      <c r="S34" s="1">
        <v>0.5</v>
      </c>
    </row>
    <row r="35" spans="1:21" ht="39" customHeight="1" x14ac:dyDescent="0.3">
      <c r="A35" s="32" t="s">
        <v>368</v>
      </c>
      <c r="B35" s="32"/>
      <c r="C35" s="32"/>
      <c r="D35" s="32"/>
      <c r="E35" s="32"/>
      <c r="F35" s="32"/>
      <c r="G35" s="32"/>
      <c r="H35" s="32"/>
      <c r="I35" s="32"/>
      <c r="J35" s="32"/>
      <c r="K35" s="32"/>
      <c r="L35" s="32"/>
      <c r="M35" s="32"/>
      <c r="N35" s="32"/>
      <c r="O35" s="32"/>
      <c r="P35" s="32"/>
      <c r="Q35" s="32"/>
      <c r="R35" s="32"/>
      <c r="S35" s="186"/>
    </row>
    <row r="36" spans="1:21" ht="19.5" customHeight="1" x14ac:dyDescent="0.3">
      <c r="A36" s="42" t="s">
        <v>375</v>
      </c>
      <c r="B36" s="126">
        <f>'Final Analysis Anonymised'!B113</f>
        <v>623</v>
      </c>
      <c r="C36" s="126">
        <f>'Final Analysis Anonymised'!C113</f>
        <v>331</v>
      </c>
      <c r="D36" s="126">
        <f>'Final Analysis Anonymised'!D113</f>
        <v>910</v>
      </c>
      <c r="E36" s="126">
        <f>'Final Analysis Anonymised'!E113</f>
        <v>592</v>
      </c>
      <c r="F36" s="126">
        <f>'Final Analysis Anonymised'!F113</f>
        <v>219</v>
      </c>
      <c r="G36" s="126">
        <f>'Final Analysis Anonymised'!G113</f>
        <v>1211</v>
      </c>
      <c r="H36" s="126">
        <f>'Final Analysis Anonymised'!H113</f>
        <v>1234</v>
      </c>
      <c r="I36" s="126">
        <f>'Final Analysis Anonymised'!I113</f>
        <v>623</v>
      </c>
      <c r="J36" s="126">
        <f>'Final Analysis Anonymised'!J113</f>
        <v>305</v>
      </c>
      <c r="K36" s="126">
        <f>'Final Analysis Anonymised'!K113</f>
        <v>1560</v>
      </c>
      <c r="L36" s="126">
        <f>'Final Analysis Anonymised'!L113</f>
        <v>2139</v>
      </c>
      <c r="M36" s="126">
        <f>'Final Analysis Anonymised'!M113</f>
        <v>115</v>
      </c>
      <c r="N36" s="126">
        <f>'Final Analysis Anonymised'!N113</f>
        <v>10</v>
      </c>
      <c r="O36" s="126">
        <f>'Final Analysis Anonymised'!O113</f>
        <v>0</v>
      </c>
      <c r="P36" s="126">
        <f>'Final Analysis Anonymised'!P113</f>
        <v>0</v>
      </c>
      <c r="Q36" s="126">
        <f>'Final Analysis Anonymised'!Q113</f>
        <v>0</v>
      </c>
      <c r="R36" s="126">
        <f>'Final Analysis Anonymised'!R113</f>
        <v>0</v>
      </c>
      <c r="S36" s="126">
        <f>'Final Analysis Anonymised'!S113</f>
        <v>786</v>
      </c>
    </row>
    <row r="37" spans="1:21" ht="18" customHeight="1" x14ac:dyDescent="0.3">
      <c r="A37" s="42" t="s">
        <v>330</v>
      </c>
      <c r="B37" s="124">
        <f>'Final Analysis Anonymised'!B114</f>
        <v>222.5</v>
      </c>
      <c r="C37" s="124">
        <f>'Final Analysis Anonymised'!C114</f>
        <v>132.4</v>
      </c>
      <c r="D37" s="124">
        <f>'Final Analysis Anonymised'!D114</f>
        <v>350</v>
      </c>
      <c r="E37" s="124">
        <f>'Final Analysis Anonymised'!E114</f>
        <v>320</v>
      </c>
      <c r="F37" s="124">
        <f>'Final Analysis Anonymised'!F114</f>
        <v>68.4375</v>
      </c>
      <c r="G37" s="124">
        <f>'Final Analysis Anonymised'!G114</f>
        <v>336.38888888888891</v>
      </c>
      <c r="H37" s="124">
        <f>'Final Analysis Anonymised'!H114</f>
        <v>241.9607843137255</v>
      </c>
      <c r="I37" s="124">
        <f>'Final Analysis Anonymised'!I114</f>
        <v>346.11111111111109</v>
      </c>
      <c r="J37" s="124">
        <f>'Final Analysis Anonymised'!J114</f>
        <v>50</v>
      </c>
      <c r="K37" s="124">
        <f>'Final Analysis Anonymised'!K114</f>
        <v>367.05882352941177</v>
      </c>
      <c r="L37" s="124">
        <f>'Final Analysis Anonymised'!L114</f>
        <v>486.13636363636357</v>
      </c>
      <c r="M37" s="124">
        <f>'Final Analysis Anonymised'!M114</f>
        <v>54.761904761904759</v>
      </c>
      <c r="N37" s="124">
        <f>'Final Analysis Anonymised'!N114</f>
        <v>10</v>
      </c>
      <c r="O37" s="124">
        <f>'Final Analysis Anonymised'!O114</f>
        <v>0</v>
      </c>
      <c r="P37" s="124">
        <f>'Final Analysis Anonymised'!P114</f>
        <v>0</v>
      </c>
      <c r="Q37" s="124">
        <f>'Final Analysis Anonymised'!Q114</f>
        <v>0</v>
      </c>
      <c r="R37" s="124">
        <f>'Final Analysis Anonymised'!R114</f>
        <v>0</v>
      </c>
      <c r="S37" s="124">
        <f>'Final Analysis Anonymised'!S114</f>
        <v>616.47058823529403</v>
      </c>
    </row>
    <row r="38" spans="1:21" ht="18" customHeight="1" x14ac:dyDescent="0.3">
      <c r="A38" s="42" t="s">
        <v>331</v>
      </c>
      <c r="B38" s="124">
        <f>'Final Analysis Anonymised'!B115</f>
        <v>159.74358974358975</v>
      </c>
      <c r="C38" s="124">
        <f>'Final Analysis Anonymised'!C115</f>
        <v>73.555555555555557</v>
      </c>
      <c r="D38" s="124">
        <f>'Final Analysis Anonymised'!D115</f>
        <v>252.77777777777777</v>
      </c>
      <c r="E38" s="124">
        <f>'Final Analysis Anonymised'!E115</f>
        <v>275.34883720930236</v>
      </c>
      <c r="F38" s="124">
        <f>'Final Analysis Anonymised'!F115</f>
        <v>52.142857142857139</v>
      </c>
      <c r="G38" s="124">
        <f>'Final Analysis Anonymised'!G115</f>
        <v>216.25</v>
      </c>
      <c r="H38" s="124">
        <f>'Final Analysis Anonymised'!H115</f>
        <v>143.48837209302326</v>
      </c>
      <c r="I38" s="124">
        <f>'Final Analysis Anonymised'!I115</f>
        <v>270.86956521739131</v>
      </c>
      <c r="J38" s="124">
        <f>'Final Analysis Anonymised'!J115</f>
        <v>36.526946107784433</v>
      </c>
      <c r="K38" s="124">
        <f>'Final Analysis Anonymised'!K115</f>
        <v>328.42105263157896</v>
      </c>
      <c r="L38" s="124">
        <f>'Final Analysis Anonymised'!L115</f>
        <v>184.39655172413791</v>
      </c>
      <c r="M38" s="124">
        <f>'Final Analysis Anonymised'!M115</f>
        <v>54.761904761904759</v>
      </c>
      <c r="N38" s="124">
        <f>'Final Analysis Anonymised'!N115</f>
        <v>10</v>
      </c>
      <c r="O38" s="124">
        <f>'Final Analysis Anonymised'!O115</f>
        <v>0</v>
      </c>
      <c r="P38" s="124">
        <f>'Final Analysis Anonymised'!P115</f>
        <v>0</v>
      </c>
      <c r="Q38" s="124">
        <f>'Final Analysis Anonymised'!Q115</f>
        <v>0</v>
      </c>
      <c r="R38" s="124">
        <f>'Final Analysis Anonymised'!R115</f>
        <v>0</v>
      </c>
      <c r="S38" s="124">
        <f>'Final Analysis Anonymised'!S115</f>
        <v>616.47058823529403</v>
      </c>
    </row>
    <row r="39" spans="1:21" ht="39" customHeight="1" x14ac:dyDescent="0.3">
      <c r="A39" s="32" t="s">
        <v>369</v>
      </c>
      <c r="B39" s="32"/>
      <c r="C39" s="32"/>
      <c r="D39" s="32"/>
      <c r="E39" s="32"/>
      <c r="F39" s="32"/>
      <c r="G39" s="32"/>
      <c r="H39" s="32"/>
      <c r="I39" s="32"/>
      <c r="J39" s="32"/>
      <c r="K39" s="32"/>
      <c r="L39" s="32"/>
      <c r="M39" s="32"/>
      <c r="N39" s="32"/>
      <c r="O39" s="32"/>
      <c r="P39" s="32"/>
      <c r="Q39" s="32"/>
      <c r="R39" s="32"/>
      <c r="S39" s="186"/>
    </row>
    <row r="40" spans="1:21" ht="23.25" customHeight="1" x14ac:dyDescent="0.3">
      <c r="A40" s="42" t="s">
        <v>373</v>
      </c>
      <c r="B40" s="126">
        <f>'Final Analysis Anonymised'!B129</f>
        <v>623</v>
      </c>
      <c r="C40" s="126">
        <f>'Final Analysis Anonymised'!C129</f>
        <v>328</v>
      </c>
      <c r="D40" s="126">
        <f>'Final Analysis Anonymised'!D129</f>
        <v>287</v>
      </c>
      <c r="E40" s="126">
        <f>'Final Analysis Anonymised'!E129</f>
        <v>906</v>
      </c>
      <c r="F40" s="126">
        <f>'Final Analysis Anonymised'!F129</f>
        <v>764</v>
      </c>
      <c r="G40" s="126">
        <f>'Final Analysis Anonymised'!G129</f>
        <v>435</v>
      </c>
      <c r="H40" s="126">
        <f>'Final Analysis Anonymised'!H129</f>
        <v>0</v>
      </c>
      <c r="I40" s="126">
        <f>'Final Analysis Anonymised'!I129</f>
        <v>280</v>
      </c>
      <c r="J40" s="126">
        <f>'Final Analysis Anonymised'!J129</f>
        <v>0</v>
      </c>
      <c r="K40" s="126">
        <f>'Final Analysis Anonymised'!K129</f>
        <v>1000</v>
      </c>
      <c r="L40" s="126">
        <f>'Final Analysis Anonymised'!L129</f>
        <v>2860</v>
      </c>
      <c r="M40" s="126">
        <f>'Final Analysis Anonymised'!M129</f>
        <v>298</v>
      </c>
      <c r="N40" s="126">
        <f>'Final Analysis Anonymised'!N129</f>
        <v>380</v>
      </c>
      <c r="O40" s="126">
        <f>'Final Analysis Anonymised'!O129</f>
        <v>332</v>
      </c>
      <c r="P40" s="126">
        <f>'Final Analysis Anonymised'!P129</f>
        <v>458</v>
      </c>
      <c r="Q40" s="126">
        <f>'Final Analysis Anonymised'!Q129</f>
        <v>0</v>
      </c>
      <c r="R40" s="126">
        <f>'Final Analysis Anonymised'!R129</f>
        <v>0</v>
      </c>
      <c r="S40" s="126">
        <f>'Final Analysis Anonymised'!S129</f>
        <v>227</v>
      </c>
    </row>
    <row r="41" spans="1:21" ht="18" customHeight="1" x14ac:dyDescent="0.3">
      <c r="A41" s="42" t="s">
        <v>325</v>
      </c>
      <c r="B41" s="124">
        <f>'Final Analysis Anonymised'!B130</f>
        <v>222.5</v>
      </c>
      <c r="C41" s="124">
        <f>'Final Analysis Anonymised'!C130</f>
        <v>131.19999999999999</v>
      </c>
      <c r="D41" s="124">
        <f>'Final Analysis Anonymised'!D130</f>
        <v>110.38461538461539</v>
      </c>
      <c r="E41" s="124">
        <f>'Final Analysis Anonymised'!E130</f>
        <v>489.72972972972968</v>
      </c>
      <c r="F41" s="124">
        <f>'Final Analysis Anonymised'!F130</f>
        <v>238.75</v>
      </c>
      <c r="G41" s="124">
        <f>'Final Analysis Anonymised'!G130</f>
        <v>120.83333333333334</v>
      </c>
      <c r="H41" s="124">
        <f>'Final Analysis Anonymised'!H130</f>
        <v>0</v>
      </c>
      <c r="I41" s="124">
        <f>'Final Analysis Anonymised'!I130</f>
        <v>155.55555555555554</v>
      </c>
      <c r="J41" s="124">
        <f>'Final Analysis Anonymised'!J130</f>
        <v>0</v>
      </c>
      <c r="K41" s="124">
        <f>'Final Analysis Anonymised'!K130</f>
        <v>235.29411764705881</v>
      </c>
      <c r="L41" s="124">
        <f>'Final Analysis Anonymised'!L130</f>
        <v>650</v>
      </c>
      <c r="M41" s="124">
        <f>'Final Analysis Anonymised'!M130</f>
        <v>141.9047619047619</v>
      </c>
      <c r="N41" s="124">
        <f>'Final Analysis Anonymised'!N130</f>
        <v>380</v>
      </c>
      <c r="O41" s="124">
        <f>'Final Analysis Anonymised'!O130</f>
        <v>332</v>
      </c>
      <c r="P41" s="124">
        <f>'Final Analysis Anonymised'!P130</f>
        <v>104.09090909090908</v>
      </c>
      <c r="Q41" s="124">
        <f>'Final Analysis Anonymised'!Q130</f>
        <v>0</v>
      </c>
      <c r="R41" s="124">
        <f>'Final Analysis Anonymised'!R130</f>
        <v>0</v>
      </c>
      <c r="S41" s="124">
        <f>'Final Analysis Anonymised'!S130</f>
        <v>178.0392156862745</v>
      </c>
    </row>
    <row r="42" spans="1:21" ht="18" customHeight="1" x14ac:dyDescent="0.3">
      <c r="A42" s="42" t="s">
        <v>326</v>
      </c>
      <c r="B42" s="124">
        <f>'Final Analysis Anonymised'!B131</f>
        <v>159.74358974358975</v>
      </c>
      <c r="C42" s="124">
        <f>'Final Analysis Anonymised'!C131</f>
        <v>72.888888888888886</v>
      </c>
      <c r="D42" s="124">
        <f>'Final Analysis Anonymised'!D131</f>
        <v>79.722222222222214</v>
      </c>
      <c r="E42" s="124">
        <f>'Final Analysis Anonymised'!E131</f>
        <v>421.39534883720933</v>
      </c>
      <c r="F42" s="124">
        <f>'Final Analysis Anonymised'!F131</f>
        <v>181.9047619047619</v>
      </c>
      <c r="G42" s="124">
        <f>'Final Analysis Anonymised'!G131</f>
        <v>77.678571428571431</v>
      </c>
      <c r="H42" s="124">
        <f>'Final Analysis Anonymised'!H131</f>
        <v>0</v>
      </c>
      <c r="I42" s="124">
        <f>'Final Analysis Anonymised'!I131</f>
        <v>121.73913043478262</v>
      </c>
      <c r="J42" s="124">
        <f>'Final Analysis Anonymised'!J131</f>
        <v>0</v>
      </c>
      <c r="K42" s="124">
        <f>'Final Analysis Anonymised'!K131</f>
        <v>210.52631578947367</v>
      </c>
      <c r="L42" s="124">
        <f>'Final Analysis Anonymised'!L131</f>
        <v>246.55172413793102</v>
      </c>
      <c r="M42" s="124">
        <f>'Final Analysis Anonymised'!M131</f>
        <v>141.9047619047619</v>
      </c>
      <c r="N42" s="124">
        <f>'Final Analysis Anonymised'!N131</f>
        <v>380</v>
      </c>
      <c r="O42" s="124">
        <f>'Final Analysis Anonymised'!O131</f>
        <v>184.44444444444443</v>
      </c>
      <c r="P42" s="124">
        <f>'Final Analysis Anonymised'!P131</f>
        <v>61.891891891891888</v>
      </c>
      <c r="Q42" s="124">
        <f>'Final Analysis Anonymised'!Q131</f>
        <v>0</v>
      </c>
      <c r="R42" s="124">
        <f>'Final Analysis Anonymised'!R131</f>
        <v>0</v>
      </c>
      <c r="S42" s="124">
        <f>'Final Analysis Anonymised'!S131</f>
        <v>178.0392156862745</v>
      </c>
    </row>
    <row r="43" spans="1:21" ht="38.25" customHeight="1" x14ac:dyDescent="0.3">
      <c r="A43" s="32" t="s">
        <v>255</v>
      </c>
      <c r="B43" s="32"/>
      <c r="C43" s="32"/>
      <c r="D43" s="32"/>
      <c r="E43" s="32"/>
      <c r="F43" s="32"/>
      <c r="G43" s="32"/>
      <c r="H43" s="32"/>
      <c r="I43" s="32"/>
      <c r="J43" s="32"/>
      <c r="K43" s="32"/>
      <c r="L43" s="32"/>
      <c r="M43" s="32"/>
      <c r="N43" s="32"/>
      <c r="O43" s="32"/>
      <c r="P43" s="32"/>
      <c r="Q43" s="32"/>
      <c r="R43" s="32"/>
      <c r="S43" s="186"/>
    </row>
    <row r="44" spans="1:21" s="129" customFormat="1" ht="18" customHeight="1" x14ac:dyDescent="0.3">
      <c r="A44" s="42" t="s">
        <v>374</v>
      </c>
      <c r="B44" s="128">
        <f>'Final Analysis Anonymised'!B170</f>
        <v>3043</v>
      </c>
      <c r="C44" s="128">
        <f>'Final Analysis Anonymised'!C170</f>
        <v>1531</v>
      </c>
      <c r="D44" s="128">
        <f>'Final Analysis Anonymised'!D170</f>
        <v>4940</v>
      </c>
      <c r="E44" s="128">
        <f>'Final Analysis Anonymised'!E170</f>
        <v>1700</v>
      </c>
      <c r="F44" s="128">
        <f>'Final Analysis Anonymised'!F170</f>
        <v>1927</v>
      </c>
      <c r="G44" s="128">
        <f>'Final Analysis Anonymised'!G170</f>
        <v>5391</v>
      </c>
      <c r="H44" s="128">
        <f>'Final Analysis Anonymised'!H170</f>
        <v>4019</v>
      </c>
      <c r="I44" s="128">
        <f>'Final Analysis Anonymised'!I170</f>
        <v>537</v>
      </c>
      <c r="J44" s="128">
        <f>'Final Analysis Anonymised'!J170</f>
        <v>1970</v>
      </c>
      <c r="K44" s="128">
        <f>'Final Analysis Anonymised'!K170</f>
        <v>5300</v>
      </c>
      <c r="L44" s="128">
        <f>'Final Analysis Anonymised'!L170</f>
        <v>8567</v>
      </c>
      <c r="M44" s="128">
        <f>'Final Analysis Anonymised'!M170</f>
        <v>1310</v>
      </c>
      <c r="N44" s="128">
        <f>'Final Analysis Anonymised'!N170</f>
        <v>640</v>
      </c>
      <c r="O44" s="128">
        <f>'Final Analysis Anonymised'!O170</f>
        <v>553</v>
      </c>
      <c r="P44" s="128">
        <f>'Final Analysis Anonymised'!P170</f>
        <v>4786</v>
      </c>
      <c r="Q44" s="128">
        <f>'Final Analysis Anonymised'!Q170</f>
        <v>818</v>
      </c>
      <c r="R44" s="128">
        <f>'Final Analysis Anonymised'!R170</f>
        <v>239</v>
      </c>
      <c r="S44" s="128">
        <f>'Final Analysis Anonymised'!S170</f>
        <v>584</v>
      </c>
      <c r="T44" s="128"/>
      <c r="U44" s="128"/>
    </row>
    <row r="45" spans="1:21" ht="18" customHeight="1" x14ac:dyDescent="0.3">
      <c r="A45" s="42" t="s">
        <v>327</v>
      </c>
      <c r="B45" s="124">
        <f>'Final Analysis Anonymised'!B171</f>
        <v>1086.7857142857144</v>
      </c>
      <c r="C45" s="124">
        <f>'Final Analysis Anonymised'!C171</f>
        <v>612.4</v>
      </c>
      <c r="D45" s="124">
        <f>'Final Analysis Anonymised'!D171</f>
        <v>1900</v>
      </c>
      <c r="E45" s="124">
        <f>'Final Analysis Anonymised'!E171</f>
        <v>918.91891891891885</v>
      </c>
      <c r="F45" s="124">
        <f>'Final Analysis Anonymised'!F171</f>
        <v>602.1875</v>
      </c>
      <c r="G45" s="124">
        <f>'Final Analysis Anonymised'!G171</f>
        <v>1497.5000000000002</v>
      </c>
      <c r="H45" s="124">
        <f>'Final Analysis Anonymised'!H171</f>
        <v>788.03921568627459</v>
      </c>
      <c r="I45" s="124">
        <f>'Final Analysis Anonymised'!I171</f>
        <v>298.33333333333331</v>
      </c>
      <c r="J45" s="124">
        <f>'Final Analysis Anonymised'!J171</f>
        <v>322.95081967213116</v>
      </c>
      <c r="K45" s="124">
        <f>'Final Analysis Anonymised'!K171</f>
        <v>1247.0588235294117</v>
      </c>
      <c r="L45" s="124">
        <f>'Final Analysis Anonymised'!L171</f>
        <v>1947.0454545454543</v>
      </c>
      <c r="M45" s="124">
        <f>'Final Analysis Anonymised'!M171</f>
        <v>623.80952380952374</v>
      </c>
      <c r="N45" s="124">
        <f>'Final Analysis Anonymised'!N171</f>
        <v>640</v>
      </c>
      <c r="O45" s="124">
        <f>'Final Analysis Anonymised'!O171</f>
        <v>553</v>
      </c>
      <c r="P45" s="124">
        <f>'Final Analysis Anonymised'!P171</f>
        <v>1087.7272727272727</v>
      </c>
      <c r="Q45" s="124">
        <f>'Final Analysis Anonymised'!Q171</f>
        <v>157.30769230769229</v>
      </c>
      <c r="R45" s="124">
        <f>'Final Analysis Anonymised'!R171</f>
        <v>112.20657276995306</v>
      </c>
      <c r="S45" s="124">
        <f>'Final Analysis Anonymised'!S171</f>
        <v>458.03921568627447</v>
      </c>
    </row>
    <row r="46" spans="1:21" ht="18" customHeight="1" x14ac:dyDescent="0.3">
      <c r="A46" s="42" t="s">
        <v>328</v>
      </c>
      <c r="B46" s="124">
        <f>'Final Analysis Anonymised'!B172</f>
        <v>780.25641025641028</v>
      </c>
      <c r="C46" s="124">
        <f>'Final Analysis Anonymised'!C172</f>
        <v>340.22222222222223</v>
      </c>
      <c r="D46" s="124">
        <f>'Final Analysis Anonymised'!D172</f>
        <v>1372.2222222222222</v>
      </c>
      <c r="E46" s="124">
        <f>'Final Analysis Anonymised'!E172</f>
        <v>790.69767441860472</v>
      </c>
      <c r="F46" s="124">
        <f>'Final Analysis Anonymised'!F172</f>
        <v>458.8095238095238</v>
      </c>
      <c r="G46" s="124">
        <f>'Final Analysis Anonymised'!G172</f>
        <v>962.67857142857144</v>
      </c>
      <c r="H46" s="124">
        <f>'Final Analysis Anonymised'!H172</f>
        <v>467.32558139534888</v>
      </c>
      <c r="I46" s="124">
        <f>'Final Analysis Anonymised'!I172</f>
        <v>233.47826086956525</v>
      </c>
      <c r="J46" s="124">
        <f>'Final Analysis Anonymised'!J172</f>
        <v>235.92814371257487</v>
      </c>
      <c r="K46" s="124">
        <f>'Final Analysis Anonymised'!K172</f>
        <v>1115.7894736842106</v>
      </c>
      <c r="L46" s="124">
        <f>'Final Analysis Anonymised'!L172</f>
        <v>738.53448275862058</v>
      </c>
      <c r="M46" s="124">
        <f>'Final Analysis Anonymised'!M172</f>
        <v>623.80952380952374</v>
      </c>
      <c r="N46" s="124">
        <f>'Final Analysis Anonymised'!N172</f>
        <v>640</v>
      </c>
      <c r="O46" s="124">
        <f>'Final Analysis Anonymised'!O172</f>
        <v>307.22222222222223</v>
      </c>
      <c r="P46" s="124">
        <f>'Final Analysis Anonymised'!P172</f>
        <v>646.75675675675677</v>
      </c>
      <c r="Q46" s="124">
        <f>'Final Analysis Anonymised'!Q172</f>
        <v>99.756097560975618</v>
      </c>
      <c r="R46" s="124">
        <f>'Final Analysis Anonymised'!R172</f>
        <v>112.20657276995306</v>
      </c>
      <c r="S46" s="124">
        <f>'Final Analysis Anonymised'!S172</f>
        <v>458.03921568627447</v>
      </c>
    </row>
    <row r="47" spans="1:21" ht="39.75" customHeight="1" x14ac:dyDescent="0.3">
      <c r="A47" s="32" t="s">
        <v>283</v>
      </c>
      <c r="B47" s="32"/>
      <c r="C47" s="32"/>
      <c r="D47" s="32"/>
      <c r="E47" s="32"/>
      <c r="F47" s="32"/>
      <c r="G47" s="32"/>
      <c r="H47" s="32"/>
      <c r="I47" s="32"/>
      <c r="J47" s="32"/>
      <c r="K47" s="32"/>
      <c r="L47" s="32"/>
      <c r="M47" s="32"/>
      <c r="N47" s="32"/>
      <c r="O47" s="32"/>
      <c r="P47" s="32"/>
      <c r="Q47" s="32"/>
      <c r="R47" s="32"/>
      <c r="S47" s="186"/>
    </row>
    <row r="48" spans="1:21" ht="18" customHeight="1" x14ac:dyDescent="0.3">
      <c r="A48" s="42" t="s">
        <v>283</v>
      </c>
      <c r="B48" s="130" t="s">
        <v>111</v>
      </c>
      <c r="C48" s="130" t="s">
        <v>111</v>
      </c>
      <c r="D48" s="130" t="s">
        <v>111</v>
      </c>
      <c r="E48" s="130" t="s">
        <v>41</v>
      </c>
      <c r="F48" s="130" t="s">
        <v>111</v>
      </c>
      <c r="G48" s="130" t="s">
        <v>111</v>
      </c>
      <c r="H48" s="130" t="s">
        <v>41</v>
      </c>
      <c r="I48" s="130" t="s">
        <v>111</v>
      </c>
      <c r="J48" s="130" t="s">
        <v>111</v>
      </c>
      <c r="K48" s="130" t="s">
        <v>111</v>
      </c>
      <c r="L48" s="130" t="s">
        <v>41</v>
      </c>
      <c r="M48" s="130" t="s">
        <v>111</v>
      </c>
      <c r="N48" s="130" t="s">
        <v>111</v>
      </c>
      <c r="O48" s="130" t="s">
        <v>111</v>
      </c>
      <c r="P48" s="100" t="s">
        <v>111</v>
      </c>
      <c r="Q48" s="131" t="s">
        <v>111</v>
      </c>
      <c r="R48" s="132" t="s">
        <v>111</v>
      </c>
      <c r="S48" s="127" t="s">
        <v>41</v>
      </c>
    </row>
    <row r="49" spans="1:19" ht="18" customHeight="1" x14ac:dyDescent="0.3">
      <c r="A49" s="123" t="s">
        <v>111</v>
      </c>
      <c r="B49" s="1">
        <v>14</v>
      </c>
    </row>
    <row r="50" spans="1:19" ht="18" customHeight="1" x14ac:dyDescent="0.3">
      <c r="A50" s="123" t="s">
        <v>41</v>
      </c>
      <c r="B50" s="1">
        <v>4</v>
      </c>
    </row>
    <row r="51" spans="1:19" ht="35.25" customHeight="1" x14ac:dyDescent="0.3">
      <c r="A51" s="32" t="s">
        <v>158</v>
      </c>
      <c r="B51" s="127"/>
      <c r="C51" s="127"/>
      <c r="D51" s="127"/>
      <c r="E51" s="127"/>
      <c r="F51" s="127"/>
      <c r="G51" s="127"/>
      <c r="H51" s="127"/>
      <c r="I51" s="127"/>
      <c r="J51" s="127"/>
      <c r="K51" s="127"/>
      <c r="L51" s="127"/>
      <c r="M51" s="127"/>
      <c r="N51" s="127"/>
      <c r="O51" s="127"/>
      <c r="P51" s="127"/>
      <c r="Q51" s="127"/>
      <c r="R51" s="127"/>
      <c r="S51" s="127"/>
    </row>
    <row r="52" spans="1:19" ht="18" customHeight="1" x14ac:dyDescent="0.3">
      <c r="A52" s="42" t="s">
        <v>158</v>
      </c>
      <c r="B52" s="127" t="s">
        <v>111</v>
      </c>
      <c r="C52" s="127" t="s">
        <v>111</v>
      </c>
      <c r="D52" s="127" t="s">
        <v>111</v>
      </c>
      <c r="E52" s="127" t="s">
        <v>111</v>
      </c>
      <c r="F52" s="127" t="s">
        <v>111</v>
      </c>
      <c r="G52" s="127" t="s">
        <v>111</v>
      </c>
      <c r="H52" s="127" t="s">
        <v>111</v>
      </c>
      <c r="I52" s="127" t="s">
        <v>111</v>
      </c>
      <c r="J52" s="127" t="s">
        <v>111</v>
      </c>
      <c r="K52" s="127" t="s">
        <v>111</v>
      </c>
      <c r="L52" s="127" t="s">
        <v>111</v>
      </c>
      <c r="M52" s="127" t="s">
        <v>111</v>
      </c>
      <c r="N52" s="127" t="s">
        <v>41</v>
      </c>
      <c r="O52" s="127" t="s">
        <v>111</v>
      </c>
      <c r="P52" s="127" t="s">
        <v>111</v>
      </c>
      <c r="Q52" s="127" t="s">
        <v>379</v>
      </c>
      <c r="R52" s="127" t="s">
        <v>379</v>
      </c>
      <c r="S52" s="127" t="s">
        <v>111</v>
      </c>
    </row>
    <row r="53" spans="1:19" ht="18" customHeight="1" x14ac:dyDescent="0.3">
      <c r="A53" s="123" t="s">
        <v>111</v>
      </c>
      <c r="B53" s="1">
        <v>15</v>
      </c>
    </row>
    <row r="54" spans="1:19" ht="18" customHeight="1" x14ac:dyDescent="0.3">
      <c r="A54" s="123" t="s">
        <v>41</v>
      </c>
      <c r="B54" s="1">
        <v>1</v>
      </c>
    </row>
    <row r="55" spans="1:19" ht="21" customHeight="1" x14ac:dyDescent="0.3">
      <c r="A55" s="123" t="s">
        <v>379</v>
      </c>
      <c r="B55" s="1">
        <v>2</v>
      </c>
      <c r="C55" s="10"/>
      <c r="D55" s="10"/>
      <c r="E55" s="10"/>
      <c r="F55" s="10"/>
      <c r="G55" s="10"/>
      <c r="H55" s="10"/>
      <c r="I55" s="10"/>
      <c r="J55" s="10"/>
      <c r="K55" s="10"/>
      <c r="L55" s="10"/>
      <c r="M55" s="10"/>
      <c r="N55" s="10"/>
      <c r="O55" s="10"/>
      <c r="P55" s="10"/>
      <c r="Q55" s="10"/>
      <c r="R55" s="10"/>
      <c r="S55" s="10"/>
    </row>
    <row r="56" spans="1:19" ht="18" customHeight="1" x14ac:dyDescent="0.3">
      <c r="A56" s="32" t="s">
        <v>257</v>
      </c>
      <c r="B56" s="127"/>
      <c r="C56" s="127"/>
      <c r="D56" s="127"/>
      <c r="E56" s="127"/>
      <c r="F56" s="127"/>
      <c r="G56" s="127"/>
      <c r="H56" s="127"/>
      <c r="I56" s="127"/>
      <c r="J56" s="127"/>
      <c r="K56" s="127"/>
      <c r="L56" s="127"/>
      <c r="M56" s="127"/>
      <c r="N56" s="127"/>
      <c r="O56" s="127"/>
      <c r="P56" s="127"/>
      <c r="Q56" s="127"/>
      <c r="R56" s="127"/>
      <c r="S56" s="127"/>
    </row>
    <row r="57" spans="1:19" ht="18" customHeight="1" x14ac:dyDescent="0.3">
      <c r="A57" s="42" t="s">
        <v>248</v>
      </c>
      <c r="B57" s="127" t="s">
        <v>111</v>
      </c>
      <c r="C57" s="127" t="s">
        <v>41</v>
      </c>
      <c r="D57" s="127" t="s">
        <v>111</v>
      </c>
      <c r="E57" s="127" t="s">
        <v>111</v>
      </c>
      <c r="F57" s="127" t="s">
        <v>111</v>
      </c>
      <c r="G57" s="127" t="s">
        <v>111</v>
      </c>
      <c r="H57" s="127" t="s">
        <v>111</v>
      </c>
      <c r="I57" s="127" t="s">
        <v>111</v>
      </c>
      <c r="J57" s="127" t="s">
        <v>111</v>
      </c>
      <c r="K57" s="127" t="s">
        <v>111</v>
      </c>
      <c r="L57" s="127" t="s">
        <v>41</v>
      </c>
      <c r="M57" s="127" t="s">
        <v>111</v>
      </c>
      <c r="N57" s="127" t="s">
        <v>111</v>
      </c>
      <c r="O57" s="127" t="s">
        <v>111</v>
      </c>
      <c r="P57" s="127" t="s">
        <v>111</v>
      </c>
      <c r="Q57" s="127" t="s">
        <v>111</v>
      </c>
      <c r="R57" s="127" t="s">
        <v>379</v>
      </c>
      <c r="S57" s="127" t="s">
        <v>111</v>
      </c>
    </row>
    <row r="58" spans="1:19" ht="18" customHeight="1" x14ac:dyDescent="0.3">
      <c r="A58" s="123" t="s">
        <v>111</v>
      </c>
      <c r="B58" s="127">
        <v>15</v>
      </c>
      <c r="C58" s="10"/>
      <c r="D58" s="10"/>
      <c r="E58" s="10"/>
      <c r="F58" s="10"/>
      <c r="G58" s="10"/>
      <c r="H58" s="10"/>
      <c r="I58" s="10"/>
      <c r="J58" s="10"/>
      <c r="K58" s="10"/>
      <c r="L58" s="10"/>
      <c r="M58" s="10"/>
      <c r="N58" s="10"/>
      <c r="O58" s="10"/>
      <c r="P58" s="10"/>
      <c r="Q58" s="10"/>
      <c r="R58" s="10"/>
      <c r="S58" s="10"/>
    </row>
    <row r="59" spans="1:19" ht="18" customHeight="1" x14ac:dyDescent="0.3">
      <c r="A59" s="123" t="s">
        <v>41</v>
      </c>
      <c r="B59" s="1">
        <v>2</v>
      </c>
    </row>
    <row r="60" spans="1:19" ht="18" customHeight="1" x14ac:dyDescent="0.3">
      <c r="A60" s="123" t="s">
        <v>379</v>
      </c>
      <c r="B60" s="1">
        <v>1</v>
      </c>
    </row>
    <row r="61" spans="1:19" ht="18" customHeight="1" x14ac:dyDescent="0.3">
      <c r="A61" s="42" t="s">
        <v>380</v>
      </c>
      <c r="B61" s="127" t="s">
        <v>111</v>
      </c>
      <c r="C61" s="127" t="s">
        <v>41</v>
      </c>
      <c r="D61" s="127" t="s">
        <v>111</v>
      </c>
      <c r="E61" s="127" t="s">
        <v>111</v>
      </c>
      <c r="F61" s="127" t="s">
        <v>111</v>
      </c>
      <c r="G61" s="127" t="s">
        <v>111</v>
      </c>
      <c r="H61" s="127" t="s">
        <v>111</v>
      </c>
      <c r="I61" s="127" t="s">
        <v>41</v>
      </c>
      <c r="J61" s="127" t="s">
        <v>41</v>
      </c>
      <c r="K61" s="127" t="s">
        <v>41</v>
      </c>
      <c r="L61" s="127" t="s">
        <v>41</v>
      </c>
      <c r="M61" s="127" t="s">
        <v>41</v>
      </c>
      <c r="N61" s="127" t="s">
        <v>41</v>
      </c>
      <c r="O61" s="127" t="s">
        <v>41</v>
      </c>
      <c r="P61" s="127" t="s">
        <v>111</v>
      </c>
      <c r="Q61" s="1" t="s">
        <v>379</v>
      </c>
      <c r="R61" s="127" t="s">
        <v>379</v>
      </c>
      <c r="S61" s="127" t="s">
        <v>379</v>
      </c>
    </row>
    <row r="62" spans="1:19" ht="18" customHeight="1" x14ac:dyDescent="0.3">
      <c r="A62" s="123" t="s">
        <v>111</v>
      </c>
      <c r="B62" s="1">
        <v>7</v>
      </c>
    </row>
    <row r="63" spans="1:19" ht="18" customHeight="1" x14ac:dyDescent="0.3">
      <c r="A63" s="123" t="s">
        <v>41</v>
      </c>
      <c r="B63" s="1">
        <v>8</v>
      </c>
    </row>
    <row r="64" spans="1:19" ht="18" customHeight="1" x14ac:dyDescent="0.3">
      <c r="A64" s="123" t="s">
        <v>379</v>
      </c>
      <c r="B64" s="1">
        <v>3</v>
      </c>
    </row>
    <row r="66" spans="1:5" ht="43.5" customHeight="1" x14ac:dyDescent="0.3">
      <c r="A66" s="42" t="s">
        <v>413</v>
      </c>
      <c r="B66" s="198" t="s">
        <v>410</v>
      </c>
      <c r="C66" s="198" t="s">
        <v>411</v>
      </c>
      <c r="D66" s="198" t="s">
        <v>412</v>
      </c>
      <c r="E66" s="200" t="s">
        <v>420</v>
      </c>
    </row>
    <row r="67" spans="1:5" ht="18" customHeight="1" x14ac:dyDescent="0.3">
      <c r="A67" s="123" t="s">
        <v>1</v>
      </c>
      <c r="B67" s="199">
        <v>4</v>
      </c>
      <c r="C67" s="199">
        <v>1</v>
      </c>
      <c r="D67" s="199">
        <v>1</v>
      </c>
      <c r="E67" s="1">
        <f>SUM(B67:D67)</f>
        <v>6</v>
      </c>
    </row>
    <row r="68" spans="1:5" ht="18" customHeight="1" x14ac:dyDescent="0.3">
      <c r="A68" s="123" t="s">
        <v>0</v>
      </c>
      <c r="B68" s="199">
        <v>9</v>
      </c>
      <c r="C68" s="199">
        <v>2</v>
      </c>
      <c r="D68" s="199">
        <v>1</v>
      </c>
      <c r="E68" s="1">
        <f>SUM(B68:D68)</f>
        <v>12</v>
      </c>
    </row>
    <row r="69" spans="1:5" ht="62.25" customHeight="1" x14ac:dyDescent="0.3">
      <c r="A69" s="42" t="s">
        <v>414</v>
      </c>
      <c r="B69" s="198" t="s">
        <v>418</v>
      </c>
      <c r="C69" s="198" t="s">
        <v>419</v>
      </c>
    </row>
    <row r="70" spans="1:5" ht="18" customHeight="1" x14ac:dyDescent="0.3">
      <c r="A70" s="123" t="s">
        <v>1</v>
      </c>
      <c r="B70" s="199">
        <v>15</v>
      </c>
      <c r="C70" s="199">
        <v>5</v>
      </c>
    </row>
    <row r="71" spans="1:5" ht="18" customHeight="1" x14ac:dyDescent="0.3">
      <c r="A71" s="123" t="s">
        <v>0</v>
      </c>
      <c r="B71" s="199">
        <v>0</v>
      </c>
      <c r="C71" s="199">
        <v>0</v>
      </c>
    </row>
    <row r="72" spans="1:5" ht="18" customHeight="1" x14ac:dyDescent="0.3">
      <c r="A72" s="42" t="s">
        <v>415</v>
      </c>
    </row>
    <row r="73" spans="1:5" ht="18" customHeight="1" x14ac:dyDescent="0.3">
      <c r="A73" s="18" t="s">
        <v>416</v>
      </c>
      <c r="B73" s="1">
        <v>10</v>
      </c>
    </row>
    <row r="74" spans="1:5" ht="18" customHeight="1" x14ac:dyDescent="0.3">
      <c r="A74" s="18" t="s">
        <v>417</v>
      </c>
      <c r="B74" s="1">
        <v>5</v>
      </c>
    </row>
    <row r="75" spans="1:5" ht="18" customHeight="1" x14ac:dyDescent="0.3">
      <c r="A75" s="123" t="s">
        <v>379</v>
      </c>
      <c r="B75" s="1">
        <v>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60" zoomScaleNormal="60" workbookViewId="0">
      <pane xSplit="1" ySplit="1" topLeftCell="B2" activePane="bottomRight" state="frozen"/>
      <selection pane="topRight" activeCell="B1" sqref="B1"/>
      <selection pane="bottomLeft" activeCell="A2" sqref="A2"/>
      <selection pane="bottomRight" activeCell="S4" sqref="S4"/>
    </sheetView>
  </sheetViews>
  <sheetFormatPr defaultColWidth="9.109375" defaultRowHeight="18" customHeight="1" x14ac:dyDescent="0.3"/>
  <cols>
    <col min="1" max="1" width="90.44140625" style="18" customWidth="1"/>
    <col min="2" max="18" width="34.109375" style="58" customWidth="1"/>
    <col min="19" max="19" width="34.5546875" style="10" customWidth="1"/>
    <col min="20" max="16384" width="9.109375" style="10"/>
  </cols>
  <sheetData>
    <row r="1" spans="1:19" s="13" customFormat="1" ht="52.5" customHeight="1" x14ac:dyDescent="0.3">
      <c r="A1" s="28" t="s">
        <v>108</v>
      </c>
      <c r="B1" s="31" t="s">
        <v>350</v>
      </c>
      <c r="C1" s="31" t="s">
        <v>348</v>
      </c>
      <c r="D1" s="31" t="s">
        <v>355</v>
      </c>
      <c r="E1" s="31" t="s">
        <v>344</v>
      </c>
      <c r="F1" s="31" t="s">
        <v>354</v>
      </c>
      <c r="G1" s="31" t="s">
        <v>343</v>
      </c>
      <c r="H1" s="31" t="s">
        <v>340</v>
      </c>
      <c r="I1" s="31" t="s">
        <v>339</v>
      </c>
      <c r="J1" s="31" t="s">
        <v>342</v>
      </c>
      <c r="K1" s="31" t="s">
        <v>351</v>
      </c>
      <c r="L1" s="31" t="s">
        <v>345</v>
      </c>
      <c r="M1" s="31" t="s">
        <v>353</v>
      </c>
      <c r="N1" s="31" t="s">
        <v>347</v>
      </c>
      <c r="O1" s="31" t="s">
        <v>352</v>
      </c>
      <c r="P1" s="31" t="s">
        <v>346</v>
      </c>
      <c r="Q1" s="110" t="s">
        <v>349</v>
      </c>
      <c r="R1" s="152" t="s">
        <v>341</v>
      </c>
      <c r="S1" s="191" t="s">
        <v>408</v>
      </c>
    </row>
    <row r="2" spans="1:19" ht="39" customHeight="1" x14ac:dyDescent="0.25">
      <c r="A2" s="32" t="s">
        <v>157</v>
      </c>
      <c r="B2" s="14"/>
      <c r="C2" s="14"/>
      <c r="D2" s="14"/>
      <c r="E2" s="14"/>
      <c r="F2" s="14"/>
      <c r="G2" s="14"/>
      <c r="H2" s="14"/>
      <c r="I2" s="14"/>
      <c r="J2" s="14"/>
      <c r="K2" s="14"/>
      <c r="L2" s="14"/>
      <c r="M2" s="14"/>
      <c r="N2" s="14"/>
      <c r="O2" s="14"/>
      <c r="P2" s="90"/>
      <c r="Q2" s="104"/>
      <c r="R2" s="155"/>
      <c r="S2" s="192"/>
    </row>
    <row r="3" spans="1:19" ht="18" customHeight="1" x14ac:dyDescent="0.25">
      <c r="A3" s="16" t="s">
        <v>283</v>
      </c>
      <c r="B3" s="133" t="s">
        <v>111</v>
      </c>
      <c r="C3" s="134" t="s">
        <v>111</v>
      </c>
      <c r="D3" s="133" t="s">
        <v>111</v>
      </c>
      <c r="E3" s="134" t="s">
        <v>41</v>
      </c>
      <c r="F3" s="133" t="s">
        <v>111</v>
      </c>
      <c r="G3" s="134" t="s">
        <v>111</v>
      </c>
      <c r="H3" s="133" t="s">
        <v>41</v>
      </c>
      <c r="I3" s="134" t="s">
        <v>111</v>
      </c>
      <c r="J3" s="133" t="s">
        <v>111</v>
      </c>
      <c r="K3" s="134" t="s">
        <v>111</v>
      </c>
      <c r="L3" s="133" t="s">
        <v>41</v>
      </c>
      <c r="M3" s="134" t="s">
        <v>111</v>
      </c>
      <c r="N3" s="133" t="s">
        <v>111</v>
      </c>
      <c r="O3" s="134" t="s">
        <v>111</v>
      </c>
      <c r="P3" s="135" t="s">
        <v>111</v>
      </c>
      <c r="Q3" s="58" t="s">
        <v>111</v>
      </c>
      <c r="R3" s="154" t="s">
        <v>111</v>
      </c>
      <c r="S3" s="194" t="s">
        <v>41</v>
      </c>
    </row>
    <row r="4" spans="1:19" s="23" customFormat="1" ht="105" x14ac:dyDescent="0.25">
      <c r="A4" s="29" t="s">
        <v>282</v>
      </c>
      <c r="B4" s="20" t="s">
        <v>3</v>
      </c>
      <c r="C4" s="21" t="s">
        <v>9</v>
      </c>
      <c r="D4" s="20" t="s">
        <v>17</v>
      </c>
      <c r="E4" s="21"/>
      <c r="F4" s="20" t="s">
        <v>31</v>
      </c>
      <c r="G4" s="21" t="s">
        <v>38</v>
      </c>
      <c r="H4" s="20"/>
      <c r="I4" s="21" t="s">
        <v>47</v>
      </c>
      <c r="J4" s="20" t="s">
        <v>60</v>
      </c>
      <c r="K4" s="21" t="s">
        <v>68</v>
      </c>
      <c r="L4" s="20"/>
      <c r="M4" s="21" t="s">
        <v>80</v>
      </c>
      <c r="N4" s="20" t="s">
        <v>88</v>
      </c>
      <c r="O4" s="21" t="s">
        <v>95</v>
      </c>
      <c r="P4" s="89" t="s">
        <v>101</v>
      </c>
      <c r="Q4" s="108" t="s">
        <v>337</v>
      </c>
      <c r="R4" s="159" t="s">
        <v>334</v>
      </c>
      <c r="S4" s="193"/>
    </row>
    <row r="5" spans="1:19" ht="39" customHeight="1" x14ac:dyDescent="0.25">
      <c r="A5" s="32" t="s">
        <v>158</v>
      </c>
      <c r="B5" s="14"/>
      <c r="C5" s="14"/>
      <c r="D5" s="14"/>
      <c r="E5" s="14"/>
      <c r="F5" s="14"/>
      <c r="G5" s="14"/>
      <c r="H5" s="14"/>
      <c r="I5" s="14"/>
      <c r="J5" s="14"/>
      <c r="K5" s="14"/>
      <c r="L5" s="14"/>
      <c r="M5" s="14"/>
      <c r="N5" s="14"/>
      <c r="O5" s="14"/>
      <c r="P5" s="90"/>
      <c r="Q5" s="104"/>
      <c r="R5" s="155"/>
      <c r="S5" s="192"/>
    </row>
    <row r="6" spans="1:19" ht="18" customHeight="1" x14ac:dyDescent="0.25">
      <c r="A6" s="16" t="s">
        <v>158</v>
      </c>
      <c r="B6" s="133" t="s">
        <v>111</v>
      </c>
      <c r="C6" s="134" t="s">
        <v>111</v>
      </c>
      <c r="D6" s="133" t="s">
        <v>111</v>
      </c>
      <c r="E6" s="134" t="s">
        <v>111</v>
      </c>
      <c r="F6" s="133" t="s">
        <v>111</v>
      </c>
      <c r="G6" s="134" t="s">
        <v>111</v>
      </c>
      <c r="H6" s="133" t="s">
        <v>111</v>
      </c>
      <c r="I6" s="134" t="s">
        <v>111</v>
      </c>
      <c r="J6" s="133" t="s">
        <v>111</v>
      </c>
      <c r="K6" s="134" t="s">
        <v>111</v>
      </c>
      <c r="L6" s="133" t="s">
        <v>111</v>
      </c>
      <c r="M6" s="134" t="s">
        <v>111</v>
      </c>
      <c r="N6" s="133" t="s">
        <v>41</v>
      </c>
      <c r="O6" s="134" t="s">
        <v>111</v>
      </c>
      <c r="P6" s="135" t="s">
        <v>111</v>
      </c>
      <c r="R6" s="154"/>
      <c r="S6" s="194" t="s">
        <v>111</v>
      </c>
    </row>
    <row r="7" spans="1:19" s="23" customFormat="1" ht="111" customHeight="1" x14ac:dyDescent="0.25">
      <c r="A7" s="29" t="s">
        <v>284</v>
      </c>
      <c r="B7" s="20" t="s">
        <v>4</v>
      </c>
      <c r="C7" s="21" t="s">
        <v>10</v>
      </c>
      <c r="D7" s="20" t="s">
        <v>18</v>
      </c>
      <c r="E7" s="21" t="s">
        <v>24</v>
      </c>
      <c r="F7" s="20" t="s">
        <v>32</v>
      </c>
      <c r="G7" s="21" t="s">
        <v>39</v>
      </c>
      <c r="H7" s="20" t="s">
        <v>44</v>
      </c>
      <c r="I7" s="21" t="s">
        <v>48</v>
      </c>
      <c r="J7" s="20" t="s">
        <v>61</v>
      </c>
      <c r="K7" s="21" t="s">
        <v>69</v>
      </c>
      <c r="L7" s="20" t="s">
        <v>75</v>
      </c>
      <c r="M7" s="21" t="s">
        <v>81</v>
      </c>
      <c r="N7" s="20" t="s">
        <v>89</v>
      </c>
      <c r="O7" s="21" t="s">
        <v>95</v>
      </c>
      <c r="P7" s="89" t="s">
        <v>102</v>
      </c>
      <c r="R7" s="154"/>
      <c r="S7" s="195" t="s">
        <v>406</v>
      </c>
    </row>
    <row r="8" spans="1:19" ht="39" customHeight="1" x14ac:dyDescent="0.25">
      <c r="A8" s="32" t="s">
        <v>181</v>
      </c>
      <c r="B8" s="32"/>
      <c r="C8" s="32"/>
      <c r="D8" s="32"/>
      <c r="E8" s="32"/>
      <c r="F8" s="32"/>
      <c r="G8" s="32"/>
      <c r="H8" s="32"/>
      <c r="I8" s="32"/>
      <c r="J8" s="32"/>
      <c r="K8" s="32"/>
      <c r="L8" s="32"/>
      <c r="M8" s="32"/>
      <c r="N8" s="32"/>
      <c r="O8" s="32"/>
      <c r="P8" s="32"/>
      <c r="Q8" s="32"/>
      <c r="R8" s="32"/>
      <c r="S8" s="32"/>
    </row>
    <row r="9" spans="1:19" s="26" customFormat="1" ht="222" customHeight="1" x14ac:dyDescent="0.3">
      <c r="A9" s="19" t="s">
        <v>285</v>
      </c>
      <c r="B9" s="24"/>
      <c r="C9" s="25" t="s">
        <v>14</v>
      </c>
      <c r="D9" s="24" t="s">
        <v>20</v>
      </c>
      <c r="E9" s="25" t="s">
        <v>29</v>
      </c>
      <c r="F9" s="24" t="s">
        <v>37</v>
      </c>
      <c r="G9" s="25"/>
      <c r="H9" s="24"/>
      <c r="I9" s="25" t="s">
        <v>57</v>
      </c>
      <c r="J9" s="24" t="s">
        <v>67</v>
      </c>
      <c r="K9" s="25" t="s">
        <v>74</v>
      </c>
      <c r="L9" s="24" t="s">
        <v>78</v>
      </c>
      <c r="M9" s="25" t="s">
        <v>85</v>
      </c>
      <c r="N9" s="24" t="s">
        <v>93</v>
      </c>
      <c r="O9" s="139" t="s">
        <v>381</v>
      </c>
      <c r="P9" s="101" t="s">
        <v>107</v>
      </c>
      <c r="R9" s="169"/>
      <c r="S9" s="196"/>
    </row>
    <row r="10" spans="1:19" ht="39" customHeight="1" x14ac:dyDescent="0.25">
      <c r="A10" s="32" t="s">
        <v>192</v>
      </c>
      <c r="B10" s="32"/>
      <c r="C10" s="32"/>
      <c r="D10" s="32"/>
      <c r="E10" s="32"/>
      <c r="F10" s="32"/>
      <c r="G10" s="32"/>
      <c r="H10" s="32"/>
      <c r="I10" s="32"/>
      <c r="J10" s="32"/>
      <c r="K10" s="32"/>
      <c r="L10" s="32"/>
      <c r="M10" s="32"/>
      <c r="N10" s="32"/>
      <c r="O10" s="32"/>
      <c r="P10" s="32"/>
      <c r="Q10" s="32"/>
      <c r="R10" s="32"/>
      <c r="S10" s="32"/>
    </row>
    <row r="11" spans="1:19" ht="18" customHeight="1" x14ac:dyDescent="0.3">
      <c r="A11" s="17" t="s">
        <v>192</v>
      </c>
      <c r="B11" s="136" t="s">
        <v>194</v>
      </c>
      <c r="C11" s="137" t="s">
        <v>194</v>
      </c>
      <c r="D11" s="136" t="s">
        <v>194</v>
      </c>
      <c r="E11" s="137" t="s">
        <v>195</v>
      </c>
      <c r="F11" s="136" t="s">
        <v>196</v>
      </c>
      <c r="G11" s="137" t="s">
        <v>211</v>
      </c>
      <c r="H11" s="136" t="s">
        <v>198</v>
      </c>
      <c r="I11" s="137" t="s">
        <v>198</v>
      </c>
      <c r="J11" s="138" t="s">
        <v>198</v>
      </c>
      <c r="K11" s="137" t="s">
        <v>198</v>
      </c>
      <c r="L11" s="137" t="s">
        <v>211</v>
      </c>
      <c r="M11" s="137"/>
      <c r="N11" s="136" t="s">
        <v>198</v>
      </c>
      <c r="O11" s="21" t="s">
        <v>197</v>
      </c>
      <c r="P11" s="89" t="s">
        <v>194</v>
      </c>
      <c r="Q11" s="21" t="s">
        <v>194</v>
      </c>
      <c r="R11" s="190" t="s">
        <v>194</v>
      </c>
      <c r="S11" s="197" t="s">
        <v>379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60" zoomScaleNormal="60" workbookViewId="0">
      <pane xSplit="1" topLeftCell="C1" activePane="topRight" state="frozen"/>
      <selection pane="topRight" activeCell="N3" sqref="N3"/>
    </sheetView>
  </sheetViews>
  <sheetFormatPr defaultColWidth="9.109375" defaultRowHeight="18" customHeight="1" x14ac:dyDescent="0.5"/>
  <cols>
    <col min="1" max="1" width="107.44140625" style="72" customWidth="1"/>
    <col min="2" max="2" width="27.6640625" style="67" customWidth="1"/>
    <col min="3" max="3" width="25.44140625" style="67" customWidth="1"/>
    <col min="4" max="4" width="27" style="67" customWidth="1"/>
    <col min="5" max="5" width="20.5546875" style="69" customWidth="1"/>
    <col min="6" max="6" width="27.33203125" style="67" customWidth="1"/>
    <col min="7" max="7" width="26.33203125" style="67" customWidth="1"/>
    <col min="8" max="8" width="29" style="67" customWidth="1"/>
    <col min="9" max="9" width="42.109375" style="67" customWidth="1"/>
    <col min="10" max="16384" width="9.109375" style="67"/>
  </cols>
  <sheetData>
    <row r="1" spans="1:9" s="64" customFormat="1" ht="52.5" customHeight="1" x14ac:dyDescent="0.4">
      <c r="A1" s="62" t="s">
        <v>315</v>
      </c>
      <c r="E1" s="63"/>
    </row>
    <row r="2" spans="1:9" ht="154.5" customHeight="1" x14ac:dyDescent="0.4">
      <c r="A2" s="65" t="s">
        <v>305</v>
      </c>
      <c r="B2" s="66" t="s">
        <v>313</v>
      </c>
      <c r="C2" s="66" t="s">
        <v>309</v>
      </c>
      <c r="D2" s="66" t="s">
        <v>312</v>
      </c>
      <c r="E2" s="66" t="s">
        <v>303</v>
      </c>
      <c r="F2" s="66" t="s">
        <v>398</v>
      </c>
      <c r="G2" s="66" t="s">
        <v>399</v>
      </c>
      <c r="H2" s="66" t="s">
        <v>316</v>
      </c>
      <c r="I2" s="66" t="s">
        <v>400</v>
      </c>
    </row>
    <row r="3" spans="1:9" ht="32.25" customHeight="1" x14ac:dyDescent="0.4">
      <c r="A3" s="68" t="s">
        <v>297</v>
      </c>
    </row>
    <row r="4" spans="1:9" ht="32.25" customHeight="1" x14ac:dyDescent="0.4">
      <c r="A4" s="68" t="s">
        <v>298</v>
      </c>
    </row>
    <row r="5" spans="1:9" ht="32.25" customHeight="1" x14ac:dyDescent="0.5">
      <c r="A5" s="70" t="s">
        <v>421</v>
      </c>
      <c r="B5" s="71">
        <v>1</v>
      </c>
      <c r="C5" s="74" t="s">
        <v>310</v>
      </c>
      <c r="D5" s="69" t="s">
        <v>306</v>
      </c>
      <c r="E5" s="71">
        <v>0.3</v>
      </c>
      <c r="F5" s="74" t="s">
        <v>310</v>
      </c>
      <c r="G5" s="69" t="s">
        <v>427</v>
      </c>
      <c r="H5" s="69">
        <v>0.3</v>
      </c>
      <c r="I5" s="69">
        <v>6</v>
      </c>
    </row>
    <row r="6" spans="1:9" ht="32.25" customHeight="1" x14ac:dyDescent="0.5">
      <c r="A6" s="70" t="s">
        <v>422</v>
      </c>
      <c r="B6" s="71">
        <v>0.25</v>
      </c>
      <c r="C6" s="74" t="s">
        <v>311</v>
      </c>
      <c r="D6" s="69" t="s">
        <v>307</v>
      </c>
      <c r="E6" s="71">
        <v>0.02</v>
      </c>
      <c r="F6" s="74" t="s">
        <v>310</v>
      </c>
      <c r="G6" s="69" t="s">
        <v>428</v>
      </c>
      <c r="H6" s="69">
        <v>0.03</v>
      </c>
      <c r="I6" s="69">
        <v>0.6</v>
      </c>
    </row>
    <row r="7" spans="1:9" ht="32.25" customHeight="1" x14ac:dyDescent="0.4">
      <c r="A7" s="70" t="s">
        <v>423</v>
      </c>
      <c r="B7" s="71">
        <v>0.5</v>
      </c>
      <c r="C7" s="74" t="s">
        <v>310</v>
      </c>
      <c r="D7" s="69" t="s">
        <v>308</v>
      </c>
      <c r="E7" s="71">
        <v>0.10912047461892077</v>
      </c>
      <c r="F7" s="74" t="s">
        <v>310</v>
      </c>
      <c r="G7" s="69" t="s">
        <v>314</v>
      </c>
      <c r="H7" s="69">
        <v>0.1</v>
      </c>
      <c r="I7" s="69">
        <v>2</v>
      </c>
    </row>
    <row r="8" spans="1:9" ht="33" customHeight="1" x14ac:dyDescent="0.4"/>
    <row r="9" spans="1:9" ht="33" customHeight="1" x14ac:dyDescent="0.5">
      <c r="A9" s="73" t="s">
        <v>401</v>
      </c>
    </row>
    <row r="10" spans="1:9" ht="33" customHeight="1" x14ac:dyDescent="0.4">
      <c r="A10" s="73" t="s">
        <v>402</v>
      </c>
    </row>
    <row r="11" spans="1:9" ht="33" customHeight="1" x14ac:dyDescent="0.4">
      <c r="G11" s="7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Menu</vt:lpstr>
      <vt:lpstr>Service Users FTE</vt:lpstr>
      <vt:lpstr>Final Analysis Anonymised</vt:lpstr>
      <vt:lpstr>Analysis Summary Anonymous</vt:lpstr>
      <vt:lpstr>Summary Comment &amp; Report Period</vt:lpstr>
      <vt:lpstr>HEOPS Staff Range v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2015-05-13T13:38:06Z</dcterms:created>
  <dcterms:modified xsi:type="dcterms:W3CDTF">2015-05-29T12:19:36Z</dcterms:modified>
</cp:coreProperties>
</file>